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miss_\AppData\Local\Box\Box Edit\Documents\eyfK30HxDUCeBni3jVfmjA==\"/>
    </mc:Choice>
  </mc:AlternateContent>
  <xr:revisionPtr revIDLastSave="0" documentId="13_ncr:1_{8F0599BB-5946-420F-812A-F529903B16C2}" xr6:coauthVersionLast="47" xr6:coauthVersionMax="47" xr10:uidLastSave="{00000000-0000-0000-0000-000000000000}"/>
  <bookViews>
    <workbookView xWindow="-120" yWindow="-120" windowWidth="29040" windowHeight="15720" tabRatio="839" xr2:uid="{8D88C053-A9D2-4632-85B7-38F95493E293}"/>
  </bookViews>
  <sheets>
    <sheet name="1. Title" sheetId="1" r:id="rId1"/>
    <sheet name="2. Getting Started" sheetId="2" r:id="rId2"/>
    <sheet name="3. Budget and Expenditures" sheetId="3" r:id="rId3"/>
    <sheet name="4. Child Count Allowance" sheetId="4" r:id="rId4"/>
    <sheet name="5. Large Expenditure Allowance" sheetId="5" r:id="rId5"/>
    <sheet name="6. MOE Comparisons "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5" l="1"/>
  <c r="H8" i="5"/>
  <c r="H9" i="5"/>
  <c r="H10" i="5"/>
  <c r="H11" i="5"/>
  <c r="H12" i="5"/>
  <c r="A7" i="5"/>
  <c r="C14" i="2"/>
  <c r="B3" i="3"/>
  <c r="A12" i="5" l="1"/>
  <c r="A11" i="5"/>
  <c r="A10" i="5"/>
  <c r="A9" i="5"/>
  <c r="A8" i="5"/>
  <c r="B22" i="6"/>
  <c r="A22" i="6"/>
  <c r="B21" i="6"/>
  <c r="A21" i="6"/>
  <c r="B20" i="6"/>
  <c r="A20" i="6"/>
  <c r="B19" i="6"/>
  <c r="A19" i="6"/>
  <c r="B18" i="6"/>
  <c r="A18" i="6"/>
  <c r="B8" i="6"/>
  <c r="A8" i="6"/>
  <c r="B7" i="6"/>
  <c r="A7" i="6"/>
  <c r="B6" i="6"/>
  <c r="A6" i="6"/>
  <c r="B5" i="6"/>
  <c r="A5" i="6"/>
  <c r="B4" i="6"/>
  <c r="A4" i="6"/>
  <c r="A15" i="4"/>
  <c r="A14" i="4"/>
  <c r="A13" i="4"/>
  <c r="A12" i="4"/>
  <c r="A11" i="4"/>
  <c r="A10" i="4"/>
  <c r="A9" i="4"/>
  <c r="L3" i="3"/>
  <c r="J3" i="3"/>
  <c r="H3" i="3"/>
  <c r="F3" i="3"/>
  <c r="D3" i="3"/>
  <c r="C3" i="3"/>
  <c r="K18" i="3" l="1"/>
  <c r="F21" i="6" s="1"/>
  <c r="L18" i="3"/>
  <c r="F8" i="6" s="1"/>
  <c r="H8" i="6" s="1"/>
  <c r="C15" i="4"/>
  <c r="C14" i="4"/>
  <c r="C13" i="4"/>
  <c r="C12" i="4"/>
  <c r="C11" i="4"/>
  <c r="C10" i="4"/>
  <c r="B18" i="3"/>
  <c r="C4" i="6" s="1"/>
  <c r="C18" i="3"/>
  <c r="C18" i="6" s="1"/>
  <c r="C22" i="6" l="1"/>
  <c r="D22" i="6"/>
  <c r="E22" i="6"/>
  <c r="D10" i="4"/>
  <c r="E9" i="4" s="1"/>
  <c r="C5" i="6"/>
  <c r="D9" i="4"/>
  <c r="M18" i="3"/>
  <c r="F22" i="6" s="1"/>
  <c r="J18" i="3"/>
  <c r="F7" i="6" s="1"/>
  <c r="H7" i="6" s="1"/>
  <c r="I18" i="3"/>
  <c r="H18" i="3"/>
  <c r="F6" i="6" s="1"/>
  <c r="G18" i="3"/>
  <c r="F18" i="3"/>
  <c r="F5" i="6" s="1"/>
  <c r="E18" i="3"/>
  <c r="D18" i="3"/>
  <c r="F4" i="6" s="1"/>
  <c r="H5" i="6" l="1"/>
  <c r="D4" i="6"/>
  <c r="E4" i="6" s="1"/>
  <c r="H6" i="6"/>
  <c r="F19" i="6"/>
  <c r="C20" i="6"/>
  <c r="C7" i="6"/>
  <c r="F18" i="6"/>
  <c r="C19" i="6"/>
  <c r="C6" i="6"/>
  <c r="C21" i="6"/>
  <c r="C8" i="6"/>
  <c r="F20" i="6"/>
  <c r="D15" i="4"/>
  <c r="E14" i="4" s="1"/>
  <c r="D11" i="4"/>
  <c r="D12" i="4"/>
  <c r="E11" i="4" s="1"/>
  <c r="D13" i="4"/>
  <c r="E12" i="4" s="1"/>
  <c r="D14" i="4"/>
  <c r="E13" i="4" s="1"/>
  <c r="D18" i="6" l="1"/>
  <c r="E18" i="6" s="1"/>
  <c r="G18" i="6" s="1"/>
  <c r="E10" i="4"/>
  <c r="D21" i="6"/>
  <c r="E21" i="6" s="1"/>
  <c r="D8" i="6"/>
  <c r="E8" i="6" s="1"/>
  <c r="D20" i="6"/>
  <c r="E20" i="6" s="1"/>
  <c r="G20" i="6" s="1"/>
  <c r="D5" i="6"/>
  <c r="E5" i="6" s="1"/>
  <c r="G4" i="6"/>
  <c r="D6" i="6"/>
  <c r="E6" i="6" s="1"/>
  <c r="G22" i="6"/>
  <c r="D7" i="6" l="1"/>
  <c r="E7" i="6" s="1"/>
  <c r="G7" i="6" s="1"/>
  <c r="D19" i="6"/>
  <c r="E19" i="6" s="1"/>
  <c r="G19" i="6" s="1"/>
  <c r="G21" i="6"/>
  <c r="G8" i="6"/>
  <c r="G6" i="6"/>
  <c r="G5" i="6"/>
</calcChain>
</file>

<file path=xl/sharedStrings.xml><?xml version="1.0" encoding="utf-8"?>
<sst xmlns="http://schemas.openxmlformats.org/spreadsheetml/2006/main" count="107" uniqueCount="88">
  <si>
    <t>Enter the requested information below</t>
  </si>
  <si>
    <t>Information</t>
  </si>
  <si>
    <t>Start of state fiscal year (month and day)</t>
  </si>
  <si>
    <t>July 1</t>
  </si>
  <si>
    <t>End of state fiscal year (month and day)</t>
  </si>
  <si>
    <t>June 30</t>
  </si>
  <si>
    <t>Funding Source</t>
  </si>
  <si>
    <t>Total</t>
  </si>
  <si>
    <t>State Part C appropriation</t>
  </si>
  <si>
    <t>State general funds</t>
  </si>
  <si>
    <t>State Medicaid match funds</t>
  </si>
  <si>
    <t>Temporary Assistance for Needy Families state match funds</t>
  </si>
  <si>
    <t>Children and Youth with Special Health Care Needs state match funds</t>
  </si>
  <si>
    <t>Local educational agency funds</t>
  </si>
  <si>
    <t>County tax levy funds</t>
  </si>
  <si>
    <t>Other local government funds</t>
  </si>
  <si>
    <t>Other</t>
  </si>
  <si>
    <t>Child Count Allowance</t>
  </si>
  <si>
    <t>SFY</t>
  </si>
  <si>
    <t>Child Count</t>
  </si>
  <si>
    <t>Percent Change</t>
  </si>
  <si>
    <t>Amount of Allowance</t>
  </si>
  <si>
    <t>Budget Year</t>
  </si>
  <si>
    <t>Comparison Year</t>
  </si>
  <si>
    <t>Budget Year Budget</t>
  </si>
  <si>
    <t>MOE Comparison</t>
  </si>
  <si>
    <t>Budget and Expenditures by Year</t>
  </si>
  <si>
    <t>Unusually Large Expenditure Allowance</t>
  </si>
  <si>
    <t>Large Expenditure 1 Description</t>
  </si>
  <si>
    <t>Large Expenditure 1 Amount</t>
  </si>
  <si>
    <t>Large Expenditure 2 Description</t>
  </si>
  <si>
    <t>Large Expenditure 2 Amount</t>
  </si>
  <si>
    <t>Large Expenditure 3 Description</t>
  </si>
  <si>
    <t>Large Expenditure 3 Amount</t>
  </si>
  <si>
    <t>Comparison Year Expenditure</t>
  </si>
  <si>
    <t>Adjusted Comparison Year Expenditure</t>
  </si>
  <si>
    <t>Total Allowances</t>
  </si>
  <si>
    <t>Expenditure Year Expenditure</t>
  </si>
  <si>
    <t>There are two required Part C MOE comparisons for each state fiscal year:</t>
  </si>
  <si>
    <t xml:space="preserve">   from the most recent year available at the time of budgeting (typically two fiscal years prior).</t>
  </si>
  <si>
    <t xml:space="preserve">   from the preceding fiscal year.</t>
  </si>
  <si>
    <t xml:space="preserve">This calculator tracks MOE budgeted and expended amounts for up to five years, with Year 1 being the first year MOE </t>
  </si>
  <si>
    <t xml:space="preserve">is calculated. To complete the Year 1 comparisons, expenditure data from prior years will be needed. Prompts to enter </t>
  </si>
  <si>
    <t xml:space="preserve">this information appear in later tabs.  </t>
  </si>
  <si>
    <t>Year 1 Budget</t>
  </si>
  <si>
    <t>Year 1 Expenditures</t>
  </si>
  <si>
    <t>Year 2 Budget</t>
  </si>
  <si>
    <t>Year 2 Expenditures</t>
  </si>
  <si>
    <t>Year 3 Budget</t>
  </si>
  <si>
    <t>Year 3 Expenditures</t>
  </si>
  <si>
    <t>Year 4 Budget</t>
  </si>
  <si>
    <t>Year 4 Expenditures</t>
  </si>
  <si>
    <t>Year 5 Budget</t>
  </si>
  <si>
    <t>Year 5 Expenditures</t>
  </si>
  <si>
    <t>SFY Expenditure</t>
  </si>
  <si>
    <t>Getting Started</t>
  </si>
  <si>
    <t>Expenditure Year</t>
  </si>
  <si>
    <t xml:space="preserve">A state may reduce its required MOE obligation with certain allowances. This table reports data on unusually large expenditures </t>
  </si>
  <si>
    <t xml:space="preserve">for long-term purposes that may be used to reduce the MOE obligation (34 CFR §303.225(b)(2)).  Note that a state may only count </t>
  </si>
  <si>
    <t>the final audited expenditure in the year in which it occurs.</t>
  </si>
  <si>
    <t>A state may reduce its required MOE obligation with certain allowances. This table reports changes in</t>
  </si>
  <si>
    <t>child count data that may be used to reduce the MOE obligation if there is a decrease in the number</t>
  </si>
  <si>
    <t>of infants and toddlers eligible to receive early intervention services (34 CFR §303.225(b)(1)). The</t>
  </si>
  <si>
    <t>allowance amount is calculated by multiplying the comparison year's expenditures by the percentage</t>
  </si>
  <si>
    <t xml:space="preserve"> decrease in child counts from the comparison year to the following year.</t>
  </si>
  <si>
    <t>Expenditures</t>
  </si>
  <si>
    <t xml:space="preserve">Expenditures </t>
  </si>
  <si>
    <t>Please note that this product is not fully 508 compliant. For assistance, contact CIFR at:</t>
  </si>
  <si>
    <t xml:space="preserve">https://cifr.wested.org/contact/ </t>
  </si>
  <si>
    <t>CIFR makes the IDEA Part C MOE Calculator available to state lead agencies (LAs) for independent use, general guidance, and estimates only. The MOE Calculator is not intended to replace professional guidance, or any other decision-making method or tool. State LAs and any other end users are responsible for determining their own legal, regulatory, contractual or other responsibilities, and ensuring that their calculations and reporting are correct.  </t>
  </si>
  <si>
    <r>
      <t xml:space="preserve">Suggested Citation: Center for IDEA Fiscal Reporting. (2025). </t>
    </r>
    <r>
      <rPr>
        <i/>
        <sz val="11"/>
        <rFont val="Calibri"/>
        <family val="2"/>
      </rPr>
      <t xml:space="preserve">IDEA Part C maintenance of effort calculator. </t>
    </r>
    <r>
      <rPr>
        <sz val="11"/>
        <rFont val="Calibri"/>
        <family val="2"/>
      </rPr>
      <t>WestEd.</t>
    </r>
  </si>
  <si>
    <r>
      <rPr>
        <sz val="11"/>
        <color theme="1"/>
        <rFont val="Aptos Narrow"/>
        <family val="2"/>
      </rPr>
      <t>•</t>
    </r>
    <r>
      <rPr>
        <sz val="11"/>
        <color theme="1"/>
        <rFont val="Calibri"/>
        <family val="2"/>
      </rPr>
      <t xml:space="preserve"> </t>
    </r>
    <r>
      <rPr>
        <b/>
        <sz val="11"/>
        <color theme="1"/>
        <rFont val="Calibri"/>
        <family val="2"/>
      </rPr>
      <t>Budget Comparison:</t>
    </r>
    <r>
      <rPr>
        <sz val="11"/>
        <color theme="1"/>
        <rFont val="Calibri"/>
        <family val="2"/>
      </rPr>
      <t xml:space="preserve"> Compares the budgeted state and local public funds for a fiscal year to the expenditure</t>
    </r>
  </si>
  <si>
    <r>
      <rPr>
        <sz val="11"/>
        <color theme="1"/>
        <rFont val="Aptos Narrow"/>
        <family val="2"/>
      </rPr>
      <t>•</t>
    </r>
    <r>
      <rPr>
        <sz val="11"/>
        <color theme="1"/>
        <rFont val="Calibri"/>
        <family val="2"/>
      </rPr>
      <t xml:space="preserve"> </t>
    </r>
    <r>
      <rPr>
        <b/>
        <sz val="11"/>
        <color theme="1"/>
        <rFont val="Calibri"/>
        <family val="2"/>
      </rPr>
      <t>Expenditure Comparison:</t>
    </r>
    <r>
      <rPr>
        <sz val="11"/>
        <color theme="1"/>
        <rFont val="Calibri"/>
        <family val="2"/>
      </rPr>
      <t xml:space="preserve"> Compares the expenditure of state and local public funds for a fiscal year to that </t>
    </r>
  </si>
  <si>
    <t>Budget-to-Expenditure Comparison</t>
  </si>
  <si>
    <t>Expenditure-to-Expenditure Comparison</t>
  </si>
  <si>
    <t>Special notes about state's fiscal year</t>
  </si>
  <si>
    <t xml:space="preserve">This product was developed under a grant from the U.S. Department of Education #H373F200001. It is not intended to be a replacement for the IDEA statute, regulations, and other guidance issued by OSEP and the U.S. Department of Education. IDEA and its regulations are found at https://sites.ed.gov/idea. This document does not necessarily represent the policy of the U.S. Department of Education, and you should not assume endorsement by the Federal Government. Project Officer: Charles Kniseley.  </t>
  </si>
  <si>
    <t>Database development</t>
  </si>
  <si>
    <t>Budget Note</t>
  </si>
  <si>
    <t xml:space="preserve">* If an asterisk appears in the Budget Note column for a given row, this means the budget (column F) is less than the budget for the prior year. Even if the state meets the </t>
  </si>
  <si>
    <t xml:space="preserve">budget-to-expenditure comparison, budgeting less than the prior year's budget may result in not meeting the expenditure-to-expenditure comparison at the conclusion of the SFY.  </t>
  </si>
  <si>
    <t xml:space="preserve">Be sure to periodically monitor expenditures to ensure progress towards meeting the expenditure-to-expenditure comparison. (This check is not done for the first row because the </t>
  </si>
  <si>
    <t>calculator does not collect budget  information for the prior year.)</t>
  </si>
  <si>
    <t>End of worksheet</t>
  </si>
  <si>
    <t>Version 1.0, June 2025</t>
  </si>
  <si>
    <r>
      <t xml:space="preserve">IDEA Part C Maintenance of Effort Calculator
</t>
    </r>
    <r>
      <rPr>
        <sz val="16"/>
        <color rgb="FF000000"/>
        <rFont val="Calibri"/>
        <family val="2"/>
      </rPr>
      <t xml:space="preserve">v1.0, published June 2025
</t>
    </r>
    <r>
      <rPr>
        <sz val="24"/>
        <color rgb="FFFF0000"/>
        <rFont val="Calibri"/>
        <family val="2"/>
      </rPr>
      <t>SAMPLE--HYPOTHETICAL LA</t>
    </r>
    <r>
      <rPr>
        <sz val="36"/>
        <color rgb="FF000000"/>
        <rFont val="Calibri"/>
        <family val="2"/>
      </rPr>
      <t xml:space="preserve">
</t>
    </r>
  </si>
  <si>
    <t>SFY in Which Expenditure Occurred</t>
  </si>
  <si>
    <r>
      <t xml:space="preserve">What state fiscal year do you want to use as Year 1 (the first year for which MOE will be calculated)? </t>
    </r>
    <r>
      <rPr>
        <b/>
        <sz val="11"/>
        <color theme="1"/>
        <rFont val="Calibri"/>
        <family val="2"/>
      </rPr>
      <t>Enter as a four-digit fiscal year, e.g.,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</si>
</sst>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Aptos Narrow"/>
      <family val="2"/>
      <scheme val="minor"/>
    </font>
    <font>
      <sz val="11"/>
      <color theme="1"/>
      <name val="Aptos Narrow"/>
      <family val="2"/>
      <scheme val="minor"/>
    </font>
    <font>
      <sz val="12"/>
      <color theme="1"/>
      <name val="Aptos Narrow"/>
      <family val="2"/>
      <scheme val="minor"/>
    </font>
    <font>
      <sz val="36"/>
      <color rgb="FF000000"/>
      <name val="Calibri"/>
      <family val="2"/>
    </font>
    <font>
      <sz val="16"/>
      <color rgb="FF000000"/>
      <name val="Calibri"/>
      <family val="2"/>
    </font>
    <font>
      <sz val="11"/>
      <color theme="1"/>
      <name val="Calibri"/>
      <family val="2"/>
    </font>
    <font>
      <b/>
      <sz val="11"/>
      <color theme="1"/>
      <name val="Calibri"/>
      <family val="2"/>
    </font>
    <font>
      <b/>
      <sz val="16"/>
      <color theme="1"/>
      <name val="Calibri"/>
      <family val="2"/>
    </font>
    <font>
      <sz val="12"/>
      <color theme="1"/>
      <name val="Calibri"/>
      <family val="2"/>
    </font>
    <font>
      <sz val="8"/>
      <name val="Aptos Narrow"/>
      <family val="2"/>
      <scheme val="minor"/>
    </font>
    <font>
      <b/>
      <sz val="11"/>
      <color theme="0"/>
      <name val="Aptos Narrow"/>
      <family val="2"/>
      <scheme val="minor"/>
    </font>
    <font>
      <sz val="11"/>
      <color theme="1"/>
      <name val="Aptos Narrow"/>
      <family val="2"/>
    </font>
    <font>
      <b/>
      <sz val="11"/>
      <name val="Calibri"/>
      <family val="2"/>
    </font>
    <font>
      <sz val="11"/>
      <name val="Calibri"/>
      <family val="2"/>
    </font>
    <font>
      <sz val="11"/>
      <color rgb="FFFF0000"/>
      <name val="Aptos Narrow"/>
      <family val="2"/>
      <scheme val="minor"/>
    </font>
    <font>
      <sz val="11"/>
      <color rgb="FFFF0000"/>
      <name val="Calibri"/>
      <family val="2"/>
    </font>
    <font>
      <b/>
      <sz val="16"/>
      <name val="Calibri"/>
      <family val="2"/>
    </font>
    <font>
      <u/>
      <sz val="11"/>
      <color theme="10"/>
      <name val="Aptos Narrow"/>
      <family val="2"/>
      <scheme val="minor"/>
    </font>
    <font>
      <u/>
      <sz val="11"/>
      <color theme="10"/>
      <name val="Calibri"/>
      <family val="2"/>
    </font>
    <font>
      <i/>
      <sz val="11"/>
      <name val="Calibri"/>
      <family val="2"/>
    </font>
    <font>
      <i/>
      <sz val="11"/>
      <color theme="1"/>
      <name val="Calibri"/>
      <family val="2"/>
    </font>
    <font>
      <sz val="11"/>
      <color theme="0"/>
      <name val="Aptos Narrow"/>
      <family val="2"/>
      <scheme val="minor"/>
    </font>
    <font>
      <i/>
      <sz val="10"/>
      <color theme="1"/>
      <name val="Calibri"/>
      <family val="2"/>
    </font>
    <font>
      <sz val="11"/>
      <color theme="0"/>
      <name val="Calibri"/>
      <family val="2"/>
    </font>
    <font>
      <sz val="24"/>
      <color rgb="FFFF0000"/>
      <name val="Calibri"/>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ck">
        <color auto="1"/>
      </right>
      <top/>
      <bottom style="thin">
        <color auto="1"/>
      </bottom>
      <diagonal/>
    </border>
    <border>
      <left style="medium">
        <color auto="1"/>
      </left>
      <right/>
      <top style="medium">
        <color auto="1"/>
      </top>
      <bottom/>
      <diagonal/>
    </border>
    <border>
      <left style="thin">
        <color auto="1"/>
      </left>
      <right style="medium">
        <color auto="1"/>
      </right>
      <top style="medium">
        <color auto="1"/>
      </top>
      <bottom/>
      <diagonal/>
    </border>
    <border>
      <left style="medium">
        <color auto="1"/>
      </left>
      <right/>
      <top style="thin">
        <color auto="1"/>
      </top>
      <bottom/>
      <diagonal/>
    </border>
    <border>
      <left/>
      <right/>
      <top/>
      <bottom style="medium">
        <color auto="1"/>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0" fontId="2" fillId="0" borderId="0"/>
    <xf numFmtId="0" fontId="17" fillId="0" borderId="0" applyNumberFormat="0" applyFill="0" applyBorder="0" applyAlignment="0" applyProtection="0"/>
  </cellStyleXfs>
  <cellXfs count="89">
    <xf numFmtId="0" fontId="0" fillId="0" borderId="0" xfId="0"/>
    <xf numFmtId="0" fontId="3" fillId="0" borderId="1" xfId="2" applyFont="1" applyBorder="1" applyAlignment="1">
      <alignment vertical="top" wrapText="1"/>
    </xf>
    <xf numFmtId="0" fontId="5" fillId="0" borderId="0" xfId="0" applyFont="1"/>
    <xf numFmtId="0" fontId="6" fillId="0" borderId="0" xfId="0" applyFont="1" applyAlignment="1">
      <alignment horizontal="centerContinuous" wrapText="1"/>
    </xf>
    <xf numFmtId="0" fontId="7" fillId="0" borderId="0" xfId="0" applyFont="1" applyAlignment="1">
      <alignment horizontal="centerContinuous"/>
    </xf>
    <xf numFmtId="0" fontId="6" fillId="0" borderId="0" xfId="0" applyFont="1" applyAlignment="1">
      <alignment horizontal="left"/>
    </xf>
    <xf numFmtId="44" fontId="6" fillId="0" borderId="0" xfId="0" applyNumberFormat="1" applyFont="1"/>
    <xf numFmtId="0" fontId="5" fillId="0" borderId="0" xfId="0" applyFont="1" applyAlignment="1">
      <alignment horizontal="centerContinuous"/>
    </xf>
    <xf numFmtId="0" fontId="6" fillId="0" borderId="2" xfId="0" applyFont="1" applyBorder="1" applyAlignment="1">
      <alignment horizontal="centerContinuous"/>
    </xf>
    <xf numFmtId="0" fontId="5" fillId="0" borderId="2" xfId="0" applyFont="1" applyBorder="1" applyAlignment="1">
      <alignment horizontal="centerContinuous"/>
    </xf>
    <xf numFmtId="0" fontId="5" fillId="0" borderId="0" xfId="0" applyFont="1" applyAlignment="1">
      <alignment horizontal="center"/>
    </xf>
    <xf numFmtId="0" fontId="5" fillId="0" borderId="7" xfId="0" applyFont="1" applyBorder="1"/>
    <xf numFmtId="0" fontId="6" fillId="0" borderId="4" xfId="0" applyFont="1" applyBorder="1"/>
    <xf numFmtId="0" fontId="6" fillId="0" borderId="5" xfId="0" applyFont="1" applyBorder="1"/>
    <xf numFmtId="44" fontId="5" fillId="0" borderId="2" xfId="0" applyNumberFormat="1" applyFont="1" applyBorder="1"/>
    <xf numFmtId="0" fontId="6" fillId="0" borderId="5" xfId="0" applyFont="1" applyBorder="1" applyAlignment="1">
      <alignment wrapText="1"/>
    </xf>
    <xf numFmtId="0" fontId="8" fillId="2" borderId="9" xfId="2" applyFont="1" applyFill="1" applyBorder="1" applyAlignment="1">
      <alignment horizontal="center" vertical="center" wrapText="1"/>
    </xf>
    <xf numFmtId="0" fontId="6" fillId="0" borderId="6" xfId="0" applyFont="1" applyBorder="1" applyAlignment="1">
      <alignment wrapText="1"/>
    </xf>
    <xf numFmtId="44" fontId="5" fillId="0" borderId="7" xfId="0" applyNumberFormat="1" applyFont="1" applyBorder="1"/>
    <xf numFmtId="0" fontId="12" fillId="2" borderId="10" xfId="0" applyFont="1" applyFill="1" applyBorder="1"/>
    <xf numFmtId="0" fontId="12" fillId="2" borderId="11" xfId="0" applyFont="1" applyFill="1" applyBorder="1"/>
    <xf numFmtId="0" fontId="13" fillId="2" borderId="12" xfId="0" applyFont="1" applyFill="1" applyBorder="1"/>
    <xf numFmtId="0" fontId="5" fillId="0" borderId="8" xfId="0" applyFont="1" applyBorder="1" applyAlignment="1">
      <alignment wrapText="1"/>
    </xf>
    <xf numFmtId="0" fontId="10" fillId="0" borderId="0" xfId="0" applyFont="1"/>
    <xf numFmtId="0" fontId="0" fillId="0" borderId="13" xfId="0" applyBorder="1"/>
    <xf numFmtId="0" fontId="5" fillId="0" borderId="0" xfId="0" applyFont="1" applyAlignment="1">
      <alignment horizontal="center" wrapText="1"/>
    </xf>
    <xf numFmtId="0" fontId="14" fillId="0" borderId="0" xfId="0" applyFont="1"/>
    <xf numFmtId="0" fontId="15" fillId="0" borderId="0" xfId="0" applyFont="1"/>
    <xf numFmtId="0" fontId="0" fillId="0" borderId="0" xfId="0" applyAlignment="1">
      <alignment horizontal="centerContinuous"/>
    </xf>
    <xf numFmtId="0" fontId="13" fillId="0" borderId="0" xfId="0" applyFont="1"/>
    <xf numFmtId="0" fontId="6" fillId="0" borderId="0" xfId="0" applyFont="1"/>
    <xf numFmtId="0" fontId="16" fillId="0" borderId="0" xfId="0" applyFont="1" applyAlignment="1">
      <alignment horizontal="centerContinuous"/>
    </xf>
    <xf numFmtId="0" fontId="13" fillId="0" borderId="0" xfId="0" applyFont="1" applyAlignment="1">
      <alignment horizontal="centerContinuous"/>
    </xf>
    <xf numFmtId="0" fontId="12" fillId="0" borderId="4" xfId="0" applyFont="1" applyBorder="1"/>
    <xf numFmtId="0" fontId="12" fillId="0" borderId="5" xfId="0" applyFont="1" applyBorder="1" applyAlignment="1">
      <alignment horizontal="center"/>
    </xf>
    <xf numFmtId="0" fontId="12" fillId="0" borderId="6" xfId="0" applyFont="1" applyBorder="1" applyAlignment="1">
      <alignment horizontal="center"/>
    </xf>
    <xf numFmtId="0" fontId="13" fillId="0" borderId="7" xfId="0" applyFont="1" applyBorder="1"/>
    <xf numFmtId="0" fontId="13" fillId="3" borderId="2" xfId="0" applyFont="1" applyFill="1" applyBorder="1"/>
    <xf numFmtId="44" fontId="13" fillId="0" borderId="2" xfId="0" applyNumberFormat="1" applyFont="1" applyBorder="1"/>
    <xf numFmtId="44" fontId="13" fillId="0" borderId="8" xfId="0" applyNumberFormat="1" applyFont="1" applyBorder="1"/>
    <xf numFmtId="10" fontId="13" fillId="0" borderId="2" xfId="1" applyNumberFormat="1" applyFont="1" applyBorder="1"/>
    <xf numFmtId="0" fontId="13" fillId="3" borderId="14" xfId="0" applyFont="1" applyFill="1" applyBorder="1"/>
    <xf numFmtId="0" fontId="13" fillId="0" borderId="0" xfId="0" applyFont="1" applyAlignment="1">
      <alignment horizontal="left"/>
    </xf>
    <xf numFmtId="0" fontId="13" fillId="0" borderId="15" xfId="0" applyFont="1" applyBorder="1" applyAlignment="1">
      <alignment horizontal="center"/>
    </xf>
    <xf numFmtId="0" fontId="12" fillId="0" borderId="15" xfId="0" applyFont="1" applyBorder="1" applyAlignment="1">
      <alignment horizontal="center" wrapText="1"/>
    </xf>
    <xf numFmtId="0" fontId="12" fillId="0" borderId="4" xfId="0" applyFont="1" applyBorder="1" applyAlignment="1">
      <alignment wrapText="1"/>
    </xf>
    <xf numFmtId="0" fontId="12" fillId="0" borderId="5" xfId="0" applyFont="1" applyBorder="1" applyAlignment="1">
      <alignment horizontal="center" wrapText="1"/>
    </xf>
    <xf numFmtId="0" fontId="12" fillId="0" borderId="6" xfId="0" applyFont="1" applyBorder="1" applyAlignment="1">
      <alignment horizontal="center" wrapText="1"/>
    </xf>
    <xf numFmtId="0" fontId="18" fillId="0" borderId="0" xfId="3" applyFont="1"/>
    <xf numFmtId="0" fontId="13" fillId="0" borderId="0" xfId="0" applyFont="1" applyAlignment="1">
      <alignment vertical="top" wrapText="1"/>
    </xf>
    <xf numFmtId="0" fontId="20" fillId="0" borderId="0" xfId="0" applyFont="1" applyAlignment="1">
      <alignment vertical="center" wrapText="1"/>
    </xf>
    <xf numFmtId="0" fontId="5" fillId="0" borderId="0" xfId="0" applyFont="1" applyAlignment="1">
      <alignment wrapText="1"/>
    </xf>
    <xf numFmtId="0" fontId="5" fillId="0" borderId="16" xfId="0" applyFont="1" applyBorder="1" applyAlignment="1">
      <alignment horizontal="left" vertical="top"/>
    </xf>
    <xf numFmtId="44" fontId="5" fillId="0" borderId="2" xfId="0" applyNumberFormat="1" applyFont="1" applyBorder="1" applyAlignment="1">
      <alignment horizontal="center"/>
    </xf>
    <xf numFmtId="44" fontId="5" fillId="0" borderId="3" xfId="0" applyNumberFormat="1" applyFont="1" applyBorder="1" applyAlignment="1">
      <alignment horizontal="center"/>
    </xf>
    <xf numFmtId="0" fontId="8" fillId="2" borderId="6" xfId="2" applyFont="1" applyFill="1" applyBorder="1" applyAlignment="1">
      <alignment horizontal="center" vertical="center" wrapText="1"/>
    </xf>
    <xf numFmtId="44" fontId="5" fillId="3" borderId="2" xfId="0" applyNumberFormat="1" applyFont="1" applyFill="1" applyBorder="1"/>
    <xf numFmtId="0" fontId="5" fillId="4" borderId="14" xfId="0" applyFont="1" applyFill="1" applyBorder="1" applyAlignment="1">
      <alignment horizontal="left" indent="2"/>
    </xf>
    <xf numFmtId="0" fontId="5" fillId="4" borderId="19" xfId="0" applyFont="1" applyFill="1" applyBorder="1" applyAlignment="1">
      <alignment horizontal="left" indent="2"/>
    </xf>
    <xf numFmtId="0" fontId="5" fillId="4" borderId="6" xfId="0" applyFont="1" applyFill="1" applyBorder="1" applyAlignment="1">
      <alignment horizontal="left" indent="2"/>
    </xf>
    <xf numFmtId="0" fontId="5" fillId="4" borderId="17" xfId="0" applyFont="1" applyFill="1" applyBorder="1"/>
    <xf numFmtId="0" fontId="13" fillId="4" borderId="18" xfId="0" applyFont="1" applyFill="1" applyBorder="1"/>
    <xf numFmtId="0" fontId="5" fillId="4" borderId="0" xfId="0" applyFont="1" applyFill="1"/>
    <xf numFmtId="0" fontId="13" fillId="4" borderId="16" xfId="0" applyFont="1" applyFill="1" applyBorder="1"/>
    <xf numFmtId="0" fontId="5" fillId="4" borderId="15" xfId="0" applyFont="1" applyFill="1" applyBorder="1"/>
    <xf numFmtId="0" fontId="13" fillId="4" borderId="4" xfId="0" applyFont="1" applyFill="1" applyBorder="1"/>
    <xf numFmtId="0" fontId="5" fillId="5" borderId="0" xfId="0" applyFont="1" applyFill="1" applyAlignment="1" applyProtection="1">
      <alignment horizontal="left" vertical="center"/>
      <protection locked="0"/>
    </xf>
    <xf numFmtId="44" fontId="5" fillId="5" borderId="0" xfId="0" applyNumberFormat="1" applyFont="1" applyFill="1" applyProtection="1">
      <protection locked="0"/>
    </xf>
    <xf numFmtId="0" fontId="5" fillId="6" borderId="0" xfId="0" applyFont="1" applyFill="1" applyAlignment="1" applyProtection="1">
      <alignment horizontal="left" vertical="center"/>
      <protection locked="0"/>
    </xf>
    <xf numFmtId="44" fontId="5" fillId="6" borderId="0" xfId="0" applyNumberFormat="1" applyFont="1" applyFill="1" applyProtection="1">
      <protection locked="0"/>
    </xf>
    <xf numFmtId="0" fontId="13" fillId="5" borderId="2" xfId="0" applyFont="1" applyFill="1" applyBorder="1" applyProtection="1">
      <protection locked="0"/>
    </xf>
    <xf numFmtId="0" fontId="13" fillId="6" borderId="2" xfId="0" applyFont="1" applyFill="1" applyBorder="1" applyProtection="1">
      <protection locked="0"/>
    </xf>
    <xf numFmtId="0" fontId="13" fillId="5" borderId="2" xfId="0" applyFont="1" applyFill="1" applyBorder="1" applyAlignment="1" applyProtection="1">
      <alignment horizontal="left" wrapText="1"/>
      <protection locked="0"/>
    </xf>
    <xf numFmtId="44" fontId="13" fillId="5" borderId="2" xfId="0" applyNumberFormat="1" applyFont="1" applyFill="1" applyBorder="1" applyAlignment="1" applyProtection="1">
      <alignment horizontal="right"/>
      <protection locked="0"/>
    </xf>
    <xf numFmtId="0" fontId="13" fillId="5" borderId="2" xfId="0" applyFont="1" applyFill="1" applyBorder="1" applyAlignment="1" applyProtection="1">
      <alignment wrapText="1"/>
      <protection locked="0"/>
    </xf>
    <xf numFmtId="44" fontId="13" fillId="5" borderId="2" xfId="0" applyNumberFormat="1" applyFont="1" applyFill="1" applyBorder="1" applyAlignment="1" applyProtection="1">
      <alignment horizontal="center" wrapText="1"/>
      <protection locked="0"/>
    </xf>
    <xf numFmtId="44" fontId="13" fillId="5" borderId="8" xfId="0" applyNumberFormat="1" applyFont="1" applyFill="1" applyBorder="1" applyAlignment="1" applyProtection="1">
      <alignment horizontal="center" wrapText="1"/>
      <protection locked="0"/>
    </xf>
    <xf numFmtId="44" fontId="13" fillId="5" borderId="8" xfId="0" applyNumberFormat="1" applyFont="1" applyFill="1" applyBorder="1" applyProtection="1">
      <protection locked="0"/>
    </xf>
    <xf numFmtId="0" fontId="13" fillId="6" borderId="2" xfId="0" applyFont="1" applyFill="1" applyBorder="1" applyAlignment="1" applyProtection="1">
      <alignment horizontal="left" wrapText="1"/>
      <protection locked="0"/>
    </xf>
    <xf numFmtId="44" fontId="13" fillId="6" borderId="8" xfId="0" applyNumberFormat="1" applyFont="1" applyFill="1" applyBorder="1" applyProtection="1">
      <protection locked="0"/>
    </xf>
    <xf numFmtId="0" fontId="13" fillId="6" borderId="2" xfId="0" applyFont="1" applyFill="1" applyBorder="1" applyAlignment="1" applyProtection="1">
      <alignment wrapText="1"/>
      <protection locked="0"/>
    </xf>
    <xf numFmtId="49" fontId="5" fillId="5" borderId="3" xfId="0" applyNumberFormat="1" applyFont="1" applyFill="1" applyBorder="1" applyProtection="1">
      <protection locked="0"/>
    </xf>
    <xf numFmtId="0" fontId="5" fillId="5" borderId="2" xfId="0" applyFont="1" applyFill="1" applyBorder="1" applyAlignment="1" applyProtection="1">
      <alignment horizontal="left"/>
      <protection locked="0"/>
    </xf>
    <xf numFmtId="49" fontId="5" fillId="6" borderId="3" xfId="0" applyNumberFormat="1" applyFont="1" applyFill="1" applyBorder="1" applyProtection="1">
      <protection locked="0"/>
    </xf>
    <xf numFmtId="0" fontId="5" fillId="6" borderId="3" xfId="0" applyFont="1" applyFill="1" applyBorder="1" applyProtection="1">
      <protection locked="0"/>
    </xf>
    <xf numFmtId="0" fontId="21" fillId="0" borderId="0" xfId="0" applyFont="1"/>
    <xf numFmtId="0" fontId="22" fillId="0" borderId="0" xfId="0" applyFont="1"/>
    <xf numFmtId="0" fontId="21" fillId="0" borderId="0" xfId="0" applyFont="1" applyAlignment="1">
      <alignment horizontal="left"/>
    </xf>
    <xf numFmtId="0" fontId="23" fillId="0" borderId="0" xfId="0" applyFont="1" applyAlignment="1">
      <alignment horizontal="left"/>
    </xf>
  </cellXfs>
  <cellStyles count="4">
    <cellStyle name="Hyperlink" xfId="3" builtinId="8"/>
    <cellStyle name="Normal" xfId="0" builtinId="0"/>
    <cellStyle name="Normal 2" xfId="2" xr:uid="{D6E62578-AAB1-4E4F-9000-5915556BEB97}"/>
    <cellStyle name="Percent" xfId="1" builtinId="5"/>
  </cellStyles>
  <dxfs count="75">
    <dxf>
      <font>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b val="0"/>
        <i val="0"/>
        <strike val="0"/>
        <condense val="0"/>
        <extend val="0"/>
        <outline val="0"/>
        <shadow val="0"/>
        <u val="none"/>
        <vertAlign val="baseline"/>
        <sz val="12"/>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ck">
          <color auto="1"/>
        </right>
        <top/>
        <bottom style="thin">
          <color auto="1"/>
        </bottom>
        <vertical/>
        <horizontal/>
      </border>
    </dxf>
    <dxf>
      <font>
        <b val="0"/>
        <i val="0"/>
        <strike val="0"/>
        <condense val="0"/>
        <extend val="0"/>
        <outline val="0"/>
        <shadow val="0"/>
        <u val="none"/>
        <vertAlign val="baseline"/>
        <sz val="11"/>
        <color theme="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dxf>
    <dxf>
      <border>
        <bottom style="thin">
          <color indexed="64"/>
        </bottom>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numFmt numFmtId="34" formatCode="_(&quot;$&quot;* #,##0.00_);_(&quot;$&quot;* \(#,##0.00\);_(&quot;$&quot;* &quot;-&quot;??_);_(@_)"/>
      <border diagonalUp="0" diagonalDown="0">
        <left style="thin">
          <color auto="1"/>
        </left>
        <right style="thin">
          <color auto="1"/>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ck">
          <color auto="1"/>
        </right>
        <top/>
        <bottom style="thin">
          <color auto="1"/>
        </bottom>
      </border>
    </dxf>
    <dxf>
      <font>
        <b val="0"/>
        <i val="0"/>
        <strike val="0"/>
        <condense val="0"/>
        <extend val="0"/>
        <outline val="0"/>
        <shadow val="0"/>
        <u val="none"/>
        <vertAlign val="baseline"/>
        <sz val="11"/>
        <color theme="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dxf>
    <dxf>
      <border>
        <bottom style="thin">
          <color indexed="64"/>
        </bottom>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34" formatCode="_(&quot;$&quot;* #,##0.00_);_(&quot;$&quot;* \(#,##0.00\);_(&quot;$&quot;* &quot;-&quot;??_);_(@_)"/>
      <fill>
        <patternFill patternType="solid">
          <fgColor indexed="64"/>
          <bgColor rgb="FFD9E1F2"/>
        </patternFill>
      </fill>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rgb="FFD9E1F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numFmt numFmtId="34" formatCode="_(&quot;$&quot;* #,##0.00_);_(&quot;$&quot;* \(#,##0.00\);_(&quot;$&quot;* &quot;-&quot;??_);_(@_)"/>
      <fill>
        <patternFill patternType="solid">
          <fgColor indexed="64"/>
          <bgColor rgb="FFD9E1F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numFmt numFmtId="0" formatCode="General"/>
      <fill>
        <patternFill patternType="solid">
          <fgColor indexed="64"/>
          <bgColor rgb="FFD9E1F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numFmt numFmtId="34" formatCode="_(&quot;$&quot;* #,##0.00_);_(&quot;$&quot;* \(#,##0.00\);_(&quot;$&quot;* &quot;-&quot;??_);_(@_)"/>
      <fill>
        <patternFill patternType="solid">
          <fgColor indexed="64"/>
          <bgColor rgb="FFD9E1F2"/>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fill>
        <patternFill patternType="solid">
          <fgColor indexed="64"/>
          <bgColor rgb="FFD9E1F2"/>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dxf>
    <dxf>
      <border>
        <bottom style="thin">
          <color rgb="FF000000"/>
        </bottom>
      </border>
    </dxf>
    <dxf>
      <font>
        <b val="0"/>
        <i val="0"/>
        <strike val="0"/>
        <condense val="0"/>
        <extend val="0"/>
        <outline val="0"/>
        <shadow val="0"/>
        <u val="none"/>
        <vertAlign val="baseline"/>
        <sz val="11"/>
        <color auto="1"/>
        <name val="Calibri"/>
        <family val="2"/>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none"/>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fill>
        <patternFill patternType="solid">
          <fgColor indexed="64"/>
          <bgColor rgb="FFD9E1F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none"/>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dxf>
    <dxf>
      <border>
        <bottom style="thin">
          <color indexed="64"/>
        </bottom>
      </border>
    </dxf>
    <dxf>
      <font>
        <b val="0"/>
        <i val="0"/>
        <strike val="0"/>
        <condense val="0"/>
        <extend val="0"/>
        <outline val="0"/>
        <shadow val="0"/>
        <u val="none"/>
        <vertAlign val="baseline"/>
        <sz val="11"/>
        <color auto="1"/>
        <name val="Calibri"/>
        <family val="2"/>
        <scheme val="none"/>
      </font>
      <border diagonalUp="0" diagonalDown="0" outline="0">
        <left style="thin">
          <color indexed="64"/>
        </left>
        <right style="thin">
          <color indexed="64"/>
        </right>
        <top/>
        <bottom/>
      </border>
    </dxf>
    <dxf>
      <font>
        <strike val="0"/>
        <outline val="0"/>
        <shadow val="0"/>
        <u val="none"/>
        <vertAlign val="baseline"/>
        <sz val="11"/>
        <color theme="1"/>
        <name val="Calibri"/>
        <family val="2"/>
        <scheme val="none"/>
      </font>
      <numFmt numFmtId="34" formatCode="_(&quot;$&quot;* #,##0.00_);_(&quot;$&quot;* \(#,##0.00\);_(&quot;$&quot;* &quot;-&quot;??_);_(@_)"/>
    </dxf>
    <dxf>
      <font>
        <strike val="0"/>
        <outline val="0"/>
        <shadow val="0"/>
        <u val="none"/>
        <vertAlign val="baseline"/>
        <sz val="11"/>
        <color theme="1"/>
        <name val="Calibri"/>
        <family val="2"/>
        <scheme val="none"/>
      </font>
      <numFmt numFmtId="34" formatCode="_(&quot;$&quot;* #,##0.00_);_(&quot;$&quot;* \(#,##0.00\);_(&quot;$&quot;* &quot;-&quot;??_);_(@_)"/>
    </dxf>
    <dxf>
      <font>
        <strike val="0"/>
        <outline val="0"/>
        <shadow val="0"/>
        <u val="none"/>
        <vertAlign val="baseline"/>
        <sz val="11"/>
        <color theme="1"/>
        <name val="Calibri"/>
        <family val="2"/>
        <scheme val="none"/>
      </font>
      <numFmt numFmtId="34" formatCode="_(&quot;$&quot;* #,##0.00_);_(&quot;$&quot;* \(#,##0.00\);_(&quot;$&quot;* &quot;-&quot;??_);_(@_)"/>
    </dxf>
    <dxf>
      <font>
        <strike val="0"/>
        <outline val="0"/>
        <shadow val="0"/>
        <u val="none"/>
        <vertAlign val="baseline"/>
        <sz val="11"/>
        <color theme="1"/>
        <name val="Calibri"/>
        <family val="2"/>
        <scheme val="none"/>
      </font>
      <numFmt numFmtId="34" formatCode="_(&quot;$&quot;* #,##0.00_);_(&quot;$&quot;* \(#,##0.00\);_(&quot;$&quot;* &quot;-&quot;??_);_(@_)"/>
    </dxf>
    <dxf>
      <font>
        <strike val="0"/>
        <outline val="0"/>
        <shadow val="0"/>
        <u val="none"/>
        <vertAlign val="baseline"/>
        <sz val="11"/>
        <color theme="1"/>
        <name val="Calibri"/>
        <family val="2"/>
        <scheme val="none"/>
      </font>
      <numFmt numFmtId="34" formatCode="_(&quot;$&quot;* #,##0.00_);_(&quot;$&quot;* \(#,##0.00\);_(&quot;$&quot;* &quot;-&quot;??_);_(@_)"/>
    </dxf>
    <dxf>
      <font>
        <strike val="0"/>
        <outline val="0"/>
        <shadow val="0"/>
        <u val="none"/>
        <vertAlign val="baseline"/>
        <sz val="11"/>
        <color theme="1"/>
        <name val="Calibri"/>
        <family val="2"/>
        <scheme val="none"/>
      </font>
      <numFmt numFmtId="34" formatCode="_(&quot;$&quot;* #,##0.00_);_(&quot;$&quot;* \(#,##0.00\);_(&quot;$&quot;* &quot;-&quot;??_);_(@_)"/>
    </dxf>
    <dxf>
      <font>
        <strike val="0"/>
        <outline val="0"/>
        <shadow val="0"/>
        <u val="none"/>
        <vertAlign val="baseline"/>
        <sz val="11"/>
        <color theme="1"/>
        <name val="Calibri"/>
        <family val="2"/>
        <scheme val="none"/>
      </font>
      <numFmt numFmtId="34" formatCode="_(&quot;$&quot;* #,##0.00_);_(&quot;$&quot;* \(#,##0.00\);_(&quot;$&quot;* &quot;-&quot;??_);_(@_)"/>
    </dxf>
    <dxf>
      <font>
        <strike val="0"/>
        <outline val="0"/>
        <shadow val="0"/>
        <u val="none"/>
        <vertAlign val="baseline"/>
        <sz val="11"/>
        <color theme="1"/>
        <name val="Calibri"/>
        <family val="2"/>
        <scheme val="none"/>
      </font>
      <numFmt numFmtId="34" formatCode="_(&quot;$&quot;* #,##0.00_);_(&quot;$&quot;* \(#,##0.00\);_(&quot;$&quot;* &quot;-&quot;??_);_(@_)"/>
    </dxf>
    <dxf>
      <font>
        <strike val="0"/>
        <outline val="0"/>
        <shadow val="0"/>
        <u val="none"/>
        <vertAlign val="baseline"/>
        <sz val="11"/>
        <color theme="1"/>
        <name val="Calibri"/>
        <family val="2"/>
        <scheme val="none"/>
      </font>
      <numFmt numFmtId="34" formatCode="_(&quot;$&quot;* #,##0.00_);_(&quot;$&quot;* \(#,##0.00\);_(&quot;$&quot;* &quot;-&quot;??_);_(@_)"/>
    </dxf>
    <dxf>
      <font>
        <strike val="0"/>
        <outline val="0"/>
        <shadow val="0"/>
        <u val="none"/>
        <vertAlign val="baseline"/>
        <sz val="11"/>
        <color theme="1"/>
        <name val="Calibri"/>
        <family val="2"/>
        <scheme val="none"/>
      </font>
      <numFmt numFmtId="34" formatCode="_(&quot;$&quot;* #,##0.00_);_(&quot;$&quot;* \(#,##0.00\);_(&quot;$&quot;* &quot;-&quot;??_);_(@_)"/>
    </dxf>
    <dxf>
      <font>
        <b val="0"/>
        <i val="0"/>
        <strike val="0"/>
        <condense val="0"/>
        <extend val="0"/>
        <outline val="0"/>
        <shadow val="0"/>
        <u val="none"/>
        <vertAlign val="baseline"/>
        <sz val="11"/>
        <color theme="1"/>
        <name val="Calibri"/>
        <family val="2"/>
        <scheme val="none"/>
      </font>
      <numFmt numFmtId="34" formatCode="_(&quot;$&quot;* #,##0.00_);_(&quot;$&quot;* \(#,##0.00\);_(&quot;$&quot;* &quot;-&quot;??_);_(@_)"/>
      <fill>
        <patternFill patternType="solid">
          <fgColor indexed="64"/>
          <bgColor rgb="FFD9E1F2"/>
        </patternFill>
      </fill>
    </dxf>
    <dxf>
      <font>
        <b val="0"/>
        <i val="0"/>
        <strike val="0"/>
        <condense val="0"/>
        <extend val="0"/>
        <outline val="0"/>
        <shadow val="0"/>
        <u val="none"/>
        <vertAlign val="baseline"/>
        <sz val="11"/>
        <color theme="1"/>
        <name val="Calibri"/>
        <family val="2"/>
        <scheme val="none"/>
      </font>
      <numFmt numFmtId="34" formatCode="_(&quot;$&quot;* #,##0.00_);_(&quot;$&quot;* \(#,##0.00\);_(&quot;$&quot;* &quot;-&quot;??_);_(@_)"/>
      <fill>
        <patternFill patternType="solid">
          <fgColor indexed="64"/>
          <bgColor rgb="FFD9E1F2"/>
        </patternFill>
      </fill>
    </dxf>
    <dxf>
      <font>
        <strike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strike val="0"/>
        <outline val="0"/>
        <shadow val="0"/>
        <u val="none"/>
        <vertAlign val="baseline"/>
        <sz val="11"/>
        <name val="Calibri"/>
        <family val="2"/>
        <scheme val="none"/>
      </font>
      <fill>
        <patternFill patternType="solid">
          <fgColor indexed="64"/>
          <bgColor rgb="FFD9E1F2"/>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Calibri"/>
        <family val="2"/>
        <scheme val="none"/>
      </font>
      <border outline="0">
        <right style="thin">
          <color auto="1"/>
        </right>
      </border>
    </dxf>
    <dxf>
      <border outline="0">
        <top style="thin">
          <color auto="1"/>
        </top>
      </border>
    </dxf>
    <dxf>
      <border outline="0">
        <top style="medium">
          <color auto="1"/>
        </top>
        <bottom style="thin">
          <color indexed="64"/>
        </bottom>
      </border>
    </dxf>
    <dxf>
      <font>
        <strike val="0"/>
        <outline val="0"/>
        <shadow val="0"/>
        <u val="none"/>
        <vertAlign val="baseline"/>
        <sz val="11"/>
        <name val="Calibri"/>
        <family val="2"/>
        <scheme val="none"/>
      </font>
    </dxf>
    <dxf>
      <border outline="0">
        <bottom style="thin">
          <color auto="1"/>
        </bottom>
      </border>
    </dxf>
    <dxf>
      <font>
        <b/>
        <i val="0"/>
        <strike val="0"/>
        <condense val="0"/>
        <extend val="0"/>
        <outline val="0"/>
        <shadow val="0"/>
        <u val="none"/>
        <vertAlign val="baseline"/>
        <sz val="11"/>
        <color auto="1"/>
        <name val="Calibri"/>
        <family val="2"/>
        <scheme val="none"/>
      </font>
      <fill>
        <patternFill patternType="solid">
          <fgColor indexed="64"/>
          <bgColor theme="0"/>
        </patternFill>
      </fill>
      <border diagonalUp="0" diagonalDown="0" outline="0">
        <left style="thin">
          <color auto="1"/>
        </left>
        <right style="thin">
          <color auto="1"/>
        </right>
        <top/>
        <bottom/>
      </border>
    </dxf>
  </dxfs>
  <tableStyles count="0" defaultTableStyle="TableStyleMedium2" defaultPivotStyle="PivotStyleLight16"/>
  <colors>
    <mruColors>
      <color rgb="FFD9E1F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7686675</xdr:colOff>
      <xdr:row>0</xdr:row>
      <xdr:rowOff>1400175</xdr:rowOff>
    </xdr:from>
    <xdr:to>
      <xdr:col>1</xdr:col>
      <xdr:colOff>14877</xdr:colOff>
      <xdr:row>0</xdr:row>
      <xdr:rowOff>2124075</xdr:rowOff>
    </xdr:to>
    <xdr:pic>
      <xdr:nvPicPr>
        <xdr:cNvPr id="2" name="Picture 1" descr="CIFR: Center for IDEA Fiscal Reporting" title="CIFR Logo">
          <a:extLst>
            <a:ext uri="{FF2B5EF4-FFF2-40B4-BE49-F238E27FC236}">
              <a16:creationId xmlns:a16="http://schemas.microsoft.com/office/drawing/2014/main" id="{A018899F-0DEC-4E9D-A1F2-2FB0295C4C34}"/>
            </a:ext>
          </a:extLst>
        </xdr:cNvPr>
        <xdr:cNvPicPr/>
      </xdr:nvPicPr>
      <xdr:blipFill>
        <a:blip xmlns:r="http://schemas.openxmlformats.org/officeDocument/2006/relationships" r:embed="rId1" cstate="print"/>
        <a:stretch>
          <a:fillRect/>
        </a:stretch>
      </xdr:blipFill>
      <xdr:spPr>
        <a:xfrm>
          <a:off x="7686675" y="1400175"/>
          <a:ext cx="1691277" cy="723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3A16A07-A0BA-472A-8601-981857B441CA}" name="Background" displayName="Background" ref="A11:B15" totalsRowShown="0" headerRowDxfId="74" dataDxfId="72" headerRowBorderDxfId="73" tableBorderDxfId="71" totalsRowBorderDxfId="70">
  <autoFilter ref="A11:B15" xr:uid="{F3A16A07-A0BA-472A-8601-981857B441CA}">
    <filterColumn colId="0" hiddenButton="1"/>
    <filterColumn colId="1" hiddenButton="1"/>
  </autoFilter>
  <tableColumns count="2">
    <tableColumn id="1" xr3:uid="{99B2B298-5B54-4032-B74E-2D2FE751BE3B}" name="Enter the requested information below" dataDxfId="69"/>
    <tableColumn id="2" xr3:uid="{86148C28-D000-4A34-AA68-B3FFCF0AFDF5}" name="Information" dataDxfId="68"/>
  </tableColumns>
  <tableStyleInfo name="TableStyleMedium2" showFirstColumn="0" showLastColumn="0" showRowStripes="0" showColumnStripes="0"/>
  <extLst>
    <ext xmlns:x14="http://schemas.microsoft.com/office/spreadsheetml/2009/9/main" uri="{504A1905-F514-4f6f-8877-14C23A59335A}">
      <x14:table altText="Background information" altTextSummary="Users should enter background information in this table. The fiscal year for Year 1 is essential for the workbook to fun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89D128-398B-46D9-9A55-0845D3C8211E}" name="BudgetExpend" displayName="BudgetExpend" ref="A4:M18" totalsRowShown="0" headerRowDxfId="67" dataDxfId="66">
  <autoFilter ref="A4:M18" xr:uid="{BC89D128-398B-46D9-9A55-0845D3C821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9EA4E4C-470F-4F38-B73F-FA60CA9EC60A}" name="Funding Source" dataDxfId="65"/>
    <tableColumn id="13" xr3:uid="{51355576-8C53-4043-ABB1-B69C453BEEC0}" name="Expenditures" dataDxfId="64"/>
    <tableColumn id="14" xr3:uid="{CB48F1D9-3F21-4FFA-8141-CB7A2475DA73}" name="Expenditures " dataDxfId="63"/>
    <tableColumn id="2" xr3:uid="{4149961B-016C-4F4A-A491-B47839B88AB3}" name="Year 1 Budget" dataDxfId="62"/>
    <tableColumn id="3" xr3:uid="{CE3B2CEF-4E5C-49F3-BA10-27FE9E18E5A6}" name="Year 1 Expenditures" dataDxfId="61"/>
    <tableColumn id="4" xr3:uid="{6063ADA4-C813-4A6A-B940-15A2581EEC1A}" name="Year 2 Budget" dataDxfId="60"/>
    <tableColumn id="5" xr3:uid="{5A873D0E-F7A3-425F-B73E-19D96D112B53}" name="Year 2 Expenditures" dataDxfId="59"/>
    <tableColumn id="6" xr3:uid="{15132F3C-5221-4EF5-9363-10107ACC20AA}" name="Year 3 Budget" dataDxfId="58"/>
    <tableColumn id="7" xr3:uid="{BF0114A2-3BE9-4A3D-BC75-B3A46BF73272}" name="Year 3 Expenditures" dataDxfId="57"/>
    <tableColumn id="8" xr3:uid="{4D5E3C11-8E20-4EFE-9798-2E39931E668B}" name="Year 4 Budget" dataDxfId="56"/>
    <tableColumn id="9" xr3:uid="{3F8C6EAE-0D04-4214-A172-B55CE588D18F}" name="Year 4 Expenditures" dataDxfId="55"/>
    <tableColumn id="10" xr3:uid="{37D6FFBA-69CB-4737-A444-48AA98EC8ECC}" name="Year 5 Budget" dataDxfId="54"/>
    <tableColumn id="11" xr3:uid="{8905473A-3C12-4234-AC94-A22B1AE96F04}" name="Year 5 Expenditures" dataDxfId="53"/>
  </tableColumns>
  <tableStyleInfo name="TableStyleLight15"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F809DB-4E45-4305-AC8C-81C162E52DE4}" name="ChildCount" displayName="ChildCount" ref="A8:E15" totalsRowShown="0" headerRowDxfId="52" dataDxfId="50" headerRowBorderDxfId="51" tableBorderDxfId="49" totalsRowBorderDxfId="48">
  <autoFilter ref="A8:E15" xr:uid="{B2F809DB-4E45-4305-AC8C-81C162E52DE4}">
    <filterColumn colId="0" hiddenButton="1"/>
    <filterColumn colId="1" hiddenButton="1"/>
    <filterColumn colId="2" hiddenButton="1"/>
    <filterColumn colId="3" hiddenButton="1"/>
    <filterColumn colId="4" hiddenButton="1"/>
  </autoFilter>
  <tableColumns count="5">
    <tableColumn id="1" xr3:uid="{4EA6E058-937B-4A07-8F37-AC32AC2288D1}" name="SFY" dataDxfId="47"/>
    <tableColumn id="2" xr3:uid="{1BE4455B-4C64-486E-9F1D-7608BC309229}" name="Child Count" dataDxfId="46"/>
    <tableColumn id="3" xr3:uid="{4240506B-74FB-4349-8F0B-203EBD14DDA0}" name="Percent Change" dataDxfId="45"/>
    <tableColumn id="4" xr3:uid="{17DC0CDE-A2CA-4CE1-90AF-4B02C0ECFFAD}" name="SFY Expenditure" dataDxfId="44"/>
    <tableColumn id="5" xr3:uid="{FDB9C9AD-7B2F-4780-A3AB-9BE78853926E}" name="Amount of Allowance" dataDxfId="43"/>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4FCAFF-7376-4C9D-AE36-DA52DFCBF718}" name="LargeExpenditure" displayName="LargeExpenditure" ref="A6:H12" totalsRowShown="0" headerRowDxfId="42" dataDxfId="40" headerRowBorderDxfId="41" tableBorderDxfId="39" totalsRowBorderDxfId="38">
  <autoFilter ref="A6:H12" xr:uid="{DA4FCAFF-7376-4C9D-AE36-DA52DFCBF718}">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01FFC3C-B44B-4995-A1A9-B54F39812ED5}" name="SFY in Which Expenditure Occurred" dataDxfId="37"/>
    <tableColumn id="2" xr3:uid="{723D2988-6C41-4FBC-954D-6544C350916B}" name="Large Expenditure 1 Description" dataDxfId="36"/>
    <tableColumn id="3" xr3:uid="{74EA6781-1817-46B1-8CCA-8918E3EBCFD8}" name="Large Expenditure 1 Amount" dataDxfId="35"/>
    <tableColumn id="4" xr3:uid="{7F2EA0A7-9A5B-46DA-B349-A70DBC5071B7}" name="Large Expenditure 2 Description" dataDxfId="34"/>
    <tableColumn id="5" xr3:uid="{F0F86E5A-DBEC-4A1D-97F9-CE81DED1F0D7}" name="Large Expenditure 2 Amount" dataDxfId="33"/>
    <tableColumn id="6" xr3:uid="{02A323A9-C464-4526-B79A-B82C000E73DC}" name="Large Expenditure 3 Description" dataDxfId="32"/>
    <tableColumn id="7" xr3:uid="{C4152597-DD81-4684-98E1-25C4DD0F48C9}" name="Large Expenditure 3 Amount" dataDxfId="31"/>
    <tableColumn id="8" xr3:uid="{90E252CC-0040-452D-AD99-8B420AFE2DF7}" name="Total" dataDxfId="30">
      <calculatedColumnFormula>IF(C7="",0,SUM(C7,E7,G7))</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D9AEBA-B09C-41F8-8C0D-FD14339A1A60}" name="BudgetCompare" displayName="BudgetCompare" ref="A3:H8" totalsRowShown="0" headerRowDxfId="29" dataDxfId="27" headerRowBorderDxfId="28" tableBorderDxfId="26" totalsRowBorderDxfId="25">
  <autoFilter ref="A3:H8" xr:uid="{E1D9AEBA-B09C-41F8-8C0D-FD14339A1A6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026096E-B921-4411-81AE-FEAAC18F45D9}" name="Budget Year" dataDxfId="24"/>
    <tableColumn id="2" xr3:uid="{47676769-27F6-479C-B9D9-5FC7178BA51D}" name="Comparison Year" dataDxfId="23"/>
    <tableColumn id="6" xr3:uid="{D2E2B96D-0764-4400-895A-54CA2DAE4815}" name="Comparison Year Expenditure" dataDxfId="22"/>
    <tableColumn id="3" xr3:uid="{C68B6BD7-3630-4059-B49C-9D74D61E99E0}" name="Total Allowances" dataDxfId="21">
      <calculatedColumnFormula>'4. Child Count Allowance'!E9+'5. Large Expenditure Allowance'!#REF!</calculatedColumnFormula>
    </tableColumn>
    <tableColumn id="7" xr3:uid="{B53B1006-FAF4-4D4E-A51F-713518359407}" name="Adjusted Comparison Year Expenditure" dataDxfId="20"/>
    <tableColumn id="8" xr3:uid="{8AD7EE1F-F0EF-4017-8BB2-5782854A8E11}" name="Budget Year Budget" dataDxfId="19"/>
    <tableColumn id="5" xr3:uid="{7C96CB5D-2167-46E6-9797-5245C271513E}" name="MOE Comparison" dataDxfId="18" dataCellStyle="Normal 2"/>
    <tableColumn id="4" xr3:uid="{9F8D3F74-85D8-4764-BC4C-35275EEFA76E}" name="Budget Note" dataDxfId="17">
      <calculatedColumnFormula>IF(F4=0,"",IF(F4&gt;=F3,"",IF(F4&lt;F3,"*","")))</calculatedColumnFormula>
    </tableColumn>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3BA9684-627E-4CB8-A00E-76A64998514A}" name="ExpenditureCompare" displayName="ExpenditureCompare" ref="A17:G22" totalsRowShown="0" headerRowDxfId="16" dataDxfId="14" headerRowBorderDxfId="15" tableBorderDxfId="13" totalsRowBorderDxfId="12">
  <autoFilter ref="A17:G22" xr:uid="{B3BA9684-627E-4CB8-A00E-76A64998514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13F66CC-2C01-4AD8-B5A4-495B615D2BEC}" name="Expenditure Year" dataDxfId="11"/>
    <tableColumn id="2" xr3:uid="{1D9C2A85-9FDB-42F6-AF97-66B21B7C0224}" name="Comparison Year" dataDxfId="10"/>
    <tableColumn id="6" xr3:uid="{00E5D060-8EC6-4A25-8288-4AC785BA7DAD}" name="Comparison Year Expenditure" dataDxfId="9"/>
    <tableColumn id="3" xr3:uid="{EC08C119-AD86-4393-9BD4-C2F373E7DAA4}" name="Total Allowances" dataDxfId="8">
      <calculatedColumnFormula>'4. Child Count Allowance'!E18+'4. Child Count Allowance'!E19+'5. Large Expenditure Allowance'!#REF!+'5. Large Expenditure Allowance'!H8</calculatedColumnFormula>
    </tableColumn>
    <tableColumn id="7" xr3:uid="{94C98BBE-A696-42FB-BFEB-546520DADA22}" name="Adjusted Comparison Year Expenditure" dataDxfId="7">
      <calculatedColumnFormula>C18-D18</calculatedColumnFormula>
    </tableColumn>
    <tableColumn id="8" xr3:uid="{0363DD91-CC72-4071-91C7-9052FA92C231}" name="Expenditure Year Expenditure" dataDxfId="6"/>
    <tableColumn id="5" xr3:uid="{8B037173-C3C2-4EE9-BA54-0E5277727E87}" name="MOE Comparison" dataDxfId="5" dataCellStyle="Normal 2">
      <calculatedColumnFormula>IF(F18=0,"",IF(F18&gt;=E18,"Met",IF(F18&lt;E18,"Did not meet","")))</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fr.wested.org/contac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AA294-0431-4121-A18F-94BB49B28ADC}">
  <dimension ref="A1:B33"/>
  <sheetViews>
    <sheetView showGridLines="0" tabSelected="1" workbookViewId="0"/>
  </sheetViews>
  <sheetFormatPr defaultColWidth="0" defaultRowHeight="15" zeroHeight="1" x14ac:dyDescent="0.25"/>
  <cols>
    <col min="1" max="1" width="140.42578125" customWidth="1"/>
    <col min="2" max="2" width="8.7109375" customWidth="1"/>
    <col min="3" max="16384" width="8.7109375" hidden="1"/>
  </cols>
  <sheetData>
    <row r="1" spans="1:1" ht="181.5" x14ac:dyDescent="0.25">
      <c r="A1" s="1" t="s">
        <v>85</v>
      </c>
    </row>
    <row r="2" spans="1:1" x14ac:dyDescent="0.25"/>
    <row r="3" spans="1:1" x14ac:dyDescent="0.25"/>
    <row r="4" spans="1:1" x14ac:dyDescent="0.25"/>
    <row r="5" spans="1:1" x14ac:dyDescent="0.25"/>
    <row r="6" spans="1:1" x14ac:dyDescent="0.25">
      <c r="A6" s="49" t="s">
        <v>70</v>
      </c>
    </row>
    <row r="7" spans="1:1" x14ac:dyDescent="0.25">
      <c r="A7" s="2"/>
    </row>
    <row r="8" spans="1:1" ht="60" x14ac:dyDescent="0.25">
      <c r="A8" s="50" t="s">
        <v>76</v>
      </c>
    </row>
    <row r="9" spans="1:1" x14ac:dyDescent="0.25">
      <c r="A9" s="2"/>
    </row>
    <row r="10" spans="1:1" ht="60" x14ac:dyDescent="0.25">
      <c r="A10" s="51" t="s">
        <v>69</v>
      </c>
    </row>
    <row r="11" spans="1:1" x14ac:dyDescent="0.25">
      <c r="A11" s="2"/>
    </row>
    <row r="12" spans="1:1" x14ac:dyDescent="0.25">
      <c r="A12" s="2" t="s">
        <v>67</v>
      </c>
    </row>
    <row r="13" spans="1:1" x14ac:dyDescent="0.25">
      <c r="A13" s="48" t="s">
        <v>68</v>
      </c>
    </row>
    <row r="14" spans="1:1" x14ac:dyDescent="0.25"/>
    <row r="15" spans="1:1" x14ac:dyDescent="0.25">
      <c r="A15" s="85" t="s">
        <v>83</v>
      </c>
    </row>
    <row r="17" customFormat="1" hidden="1" x14ac:dyDescent="0.25"/>
    <row r="18" customFormat="1" hidden="1" x14ac:dyDescent="0.25"/>
    <row r="19" customFormat="1" hidden="1" x14ac:dyDescent="0.25"/>
    <row r="20" customFormat="1" hidden="1" x14ac:dyDescent="0.25"/>
    <row r="21" customFormat="1" hidden="1" x14ac:dyDescent="0.25"/>
    <row r="22" customFormat="1" hidden="1" x14ac:dyDescent="0.25"/>
    <row r="23" customFormat="1" hidden="1" x14ac:dyDescent="0.25"/>
    <row r="24" customFormat="1" hidden="1" x14ac:dyDescent="0.25"/>
    <row r="25" customFormat="1" hidden="1" x14ac:dyDescent="0.25"/>
    <row r="26" customFormat="1" hidden="1" x14ac:dyDescent="0.25"/>
    <row r="27" customFormat="1" hidden="1" x14ac:dyDescent="0.25"/>
    <row r="28" customFormat="1" hidden="1" x14ac:dyDescent="0.25"/>
    <row r="29" customFormat="1" hidden="1" x14ac:dyDescent="0.25"/>
    <row r="30" customFormat="1" hidden="1" x14ac:dyDescent="0.25"/>
    <row r="31" customFormat="1" hidden="1" x14ac:dyDescent="0.25"/>
    <row r="32" customFormat="1" hidden="1" x14ac:dyDescent="0.25"/>
    <row r="33" customFormat="1" hidden="1" x14ac:dyDescent="0.25"/>
  </sheetData>
  <sheetProtection algorithmName="SHA-512" hashValue="Vayrj4TMN2QvlfFD3J62mUu0mi5IOlfAcDeD8gS9JC//hukIT1Ew+MWyBK/o+nhjkjoQHPzSa0W7jI+H+e2eKw==" saltValue="j4+Knhgv6VZSRUZelvJ1bA==" spinCount="100000" sheet="1" objects="1" scenarios="1"/>
  <hyperlinks>
    <hyperlink ref="A13" r:id="rId1" xr:uid="{8F39E052-2A67-4700-82AE-6D3EE9F1796B}"/>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82749-7CDB-4109-BCFF-E2D387FCC322}">
  <dimension ref="A1:F18"/>
  <sheetViews>
    <sheetView showGridLines="0" workbookViewId="0">
      <selection activeCell="B12" sqref="B12"/>
    </sheetView>
  </sheetViews>
  <sheetFormatPr defaultColWidth="0" defaultRowHeight="15" zeroHeight="1" x14ac:dyDescent="0.25"/>
  <cols>
    <col min="1" max="1" width="44.42578125" customWidth="1"/>
    <col min="2" max="2" width="26.42578125" customWidth="1"/>
    <col min="3" max="3" width="26.140625" customWidth="1"/>
    <col min="4" max="5" width="8.7109375" customWidth="1"/>
    <col min="6" max="6" width="0" hidden="1" customWidth="1"/>
    <col min="7" max="16384" width="8.7109375" hidden="1"/>
  </cols>
  <sheetData>
    <row r="1" spans="1:6" ht="21" x14ac:dyDescent="0.35">
      <c r="A1" s="4" t="s">
        <v>55</v>
      </c>
      <c r="B1" s="28"/>
      <c r="C1" s="28"/>
      <c r="D1" s="28"/>
    </row>
    <row r="2" spans="1:6" x14ac:dyDescent="0.25">
      <c r="A2" s="30" t="s">
        <v>38</v>
      </c>
      <c r="B2" s="23"/>
      <c r="F2" s="26"/>
    </row>
    <row r="3" spans="1:6" x14ac:dyDescent="0.25">
      <c r="A3" s="2" t="s">
        <v>71</v>
      </c>
      <c r="F3" s="26"/>
    </row>
    <row r="4" spans="1:6" x14ac:dyDescent="0.25">
      <c r="A4" s="2" t="s">
        <v>39</v>
      </c>
    </row>
    <row r="5" spans="1:6" x14ac:dyDescent="0.25">
      <c r="A5" s="2" t="s">
        <v>72</v>
      </c>
    </row>
    <row r="6" spans="1:6" x14ac:dyDescent="0.25">
      <c r="A6" s="2" t="s">
        <v>40</v>
      </c>
    </row>
    <row r="7" spans="1:6" x14ac:dyDescent="0.25">
      <c r="A7" s="2" t="s">
        <v>41</v>
      </c>
    </row>
    <row r="8" spans="1:6" x14ac:dyDescent="0.25">
      <c r="A8" t="s">
        <v>42</v>
      </c>
    </row>
    <row r="9" spans="1:6" x14ac:dyDescent="0.25">
      <c r="A9" t="s">
        <v>43</v>
      </c>
    </row>
    <row r="10" spans="1:6" ht="15.75" thickBot="1" x14ac:dyDescent="0.3">
      <c r="A10" s="24"/>
      <c r="B10" s="24"/>
    </row>
    <row r="11" spans="1:6" x14ac:dyDescent="0.25">
      <c r="A11" s="19" t="s">
        <v>0</v>
      </c>
      <c r="B11" s="20" t="s">
        <v>1</v>
      </c>
      <c r="C11" s="2"/>
      <c r="F11" s="26"/>
    </row>
    <row r="12" spans="1:6" x14ac:dyDescent="0.25">
      <c r="A12" s="21" t="s">
        <v>2</v>
      </c>
      <c r="B12" s="81" t="s">
        <v>3</v>
      </c>
    </row>
    <row r="13" spans="1:6" x14ac:dyDescent="0.25">
      <c r="A13" s="21" t="s">
        <v>4</v>
      </c>
      <c r="B13" s="83" t="s">
        <v>5</v>
      </c>
    </row>
    <row r="14" spans="1:6" ht="60" x14ac:dyDescent="0.25">
      <c r="A14" s="22" t="s">
        <v>87</v>
      </c>
      <c r="B14" s="82">
        <v>2025</v>
      </c>
      <c r="C14" s="3" t="str">
        <f>CONCATENATE("State fiscal year ",B14," covers the period ",B12,", ",B14-1,", through ",B13,", ",B14)</f>
        <v>State fiscal year 2025 covers the period July 1, 2024, through June 30, 2025</v>
      </c>
      <c r="F14" s="26"/>
    </row>
    <row r="15" spans="1:6" ht="49.5" customHeight="1" x14ac:dyDescent="0.25">
      <c r="A15" s="52" t="s">
        <v>75</v>
      </c>
      <c r="B15" s="84"/>
    </row>
    <row r="16" spans="1:6" x14ac:dyDescent="0.25"/>
    <row r="17" spans="1:5" x14ac:dyDescent="0.25">
      <c r="A17" s="86" t="s">
        <v>84</v>
      </c>
    </row>
    <row r="18" spans="1:5" x14ac:dyDescent="0.25">
      <c r="A18" s="87" t="s">
        <v>83</v>
      </c>
      <c r="B18" s="87"/>
      <c r="C18" s="87"/>
      <c r="D18" s="87"/>
      <c r="E18" s="87"/>
    </row>
  </sheetData>
  <sheetProtection algorithmName="SHA-512" hashValue="vIMjBce/CyDx93b9I6j+qnq88hQJV294fDuLJny2lv8Gk+y7GM+7S1mIZu/zg0kTWBYzIzW0J9BxwQvomvHx4A==" saltValue="DamvEWnHLqIkO6Qb/DfEaA==" spinCount="100000" sheet="1" objects="1" scenarios="1"/>
  <mergeCells count="1">
    <mergeCell ref="A18:E18"/>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C6DA0-5711-464F-9C87-6FDF626D77DD}">
  <dimension ref="A1:N23"/>
  <sheetViews>
    <sheetView showGridLines="0" zoomScaleNormal="100" workbookViewId="0">
      <pane xSplit="1" ySplit="4" topLeftCell="B5" activePane="bottomRight" state="frozen"/>
      <selection pane="topRight" activeCell="B1" sqref="B1"/>
      <selection pane="bottomLeft" activeCell="A5" sqref="A5"/>
      <selection pane="bottomRight" activeCell="A5" sqref="A5"/>
    </sheetView>
  </sheetViews>
  <sheetFormatPr defaultColWidth="0" defaultRowHeight="15" zeroHeight="1" x14ac:dyDescent="0.25"/>
  <cols>
    <col min="1" max="1" width="63.7109375" style="2" bestFit="1" customWidth="1"/>
    <col min="2" max="4" width="18.7109375" style="2" customWidth="1"/>
    <col min="5" max="5" width="19.7109375" style="2" customWidth="1"/>
    <col min="6" max="6" width="18.7109375" style="2" customWidth="1"/>
    <col min="7" max="7" width="19.42578125" style="2" customWidth="1"/>
    <col min="8" max="8" width="18.7109375" style="2" customWidth="1"/>
    <col min="9" max="9" width="19.85546875" style="2" customWidth="1"/>
    <col min="10" max="10" width="18.7109375" style="2" customWidth="1"/>
    <col min="11" max="11" width="19.42578125" style="2" customWidth="1"/>
    <col min="12" max="12" width="18.7109375" style="2" customWidth="1"/>
    <col min="13" max="13" width="19.42578125" style="2" customWidth="1"/>
    <col min="14" max="14" width="9.140625" style="2" customWidth="1"/>
    <col min="15" max="16384" width="9.140625" style="2" hidden="1"/>
  </cols>
  <sheetData>
    <row r="1" spans="1:13" ht="21" x14ac:dyDescent="0.35">
      <c r="A1" s="4" t="s">
        <v>26</v>
      </c>
      <c r="B1" s="7"/>
      <c r="C1" s="7"/>
      <c r="D1" s="7"/>
      <c r="E1" s="7"/>
      <c r="F1" s="7"/>
      <c r="G1" s="7"/>
      <c r="H1" s="7"/>
      <c r="I1" s="7"/>
      <c r="J1" s="7"/>
      <c r="K1" s="7"/>
      <c r="L1" s="7"/>
      <c r="M1" s="7"/>
    </row>
    <row r="2" spans="1:13" x14ac:dyDescent="0.25"/>
    <row r="3" spans="1:13" x14ac:dyDescent="0.25">
      <c r="B3" s="8" t="str">
        <f>CONCATENATE("SFY ",'2. Getting Started'!$B14-2)</f>
        <v>SFY 2023</v>
      </c>
      <c r="C3" s="8" t="str">
        <f>CONCATENATE("SFY ",'2. Getting Started'!$B14-1)</f>
        <v>SFY 2024</v>
      </c>
      <c r="D3" s="8" t="str">
        <f>CONCATENATE("SFY ",'2. Getting Started'!$B14)</f>
        <v>SFY 2025</v>
      </c>
      <c r="E3" s="8"/>
      <c r="F3" s="8" t="str">
        <f>CONCATENATE("SFY ",'2. Getting Started'!$B14+1)</f>
        <v>SFY 2026</v>
      </c>
      <c r="G3" s="9"/>
      <c r="H3" s="8" t="str">
        <f>CONCATENATE("SFY ",'2. Getting Started'!$B14+2)</f>
        <v>SFY 2027</v>
      </c>
      <c r="I3" s="9"/>
      <c r="J3" s="8" t="str">
        <f>CONCATENATE("SFY ",'2. Getting Started'!$B14+3)</f>
        <v>SFY 2028</v>
      </c>
      <c r="K3" s="9"/>
      <c r="L3" s="8" t="str">
        <f>CONCATENATE("SFY ",'2. Getting Started'!$B14+4)</f>
        <v>SFY 2029</v>
      </c>
      <c r="M3" s="9"/>
    </row>
    <row r="4" spans="1:13" x14ac:dyDescent="0.25">
      <c r="A4" s="2" t="s">
        <v>6</v>
      </c>
      <c r="B4" s="25" t="s">
        <v>65</v>
      </c>
      <c r="C4" s="25" t="s">
        <v>66</v>
      </c>
      <c r="D4" s="10" t="s">
        <v>44</v>
      </c>
      <c r="E4" s="25" t="s">
        <v>45</v>
      </c>
      <c r="F4" s="10" t="s">
        <v>46</v>
      </c>
      <c r="G4" s="25" t="s">
        <v>47</v>
      </c>
      <c r="H4" s="10" t="s">
        <v>48</v>
      </c>
      <c r="I4" s="25" t="s">
        <v>49</v>
      </c>
      <c r="J4" s="10" t="s">
        <v>50</v>
      </c>
      <c r="K4" s="25" t="s">
        <v>51</v>
      </c>
      <c r="L4" s="10" t="s">
        <v>52</v>
      </c>
      <c r="M4" s="25" t="s">
        <v>53</v>
      </c>
    </row>
    <row r="5" spans="1:13" x14ac:dyDescent="0.25">
      <c r="A5" s="66" t="s">
        <v>8</v>
      </c>
      <c r="B5" s="67">
        <v>17500000</v>
      </c>
      <c r="C5" s="67">
        <v>18000000</v>
      </c>
      <c r="D5" s="67">
        <v>18500000</v>
      </c>
      <c r="E5" s="67">
        <v>18450000</v>
      </c>
      <c r="F5" s="67">
        <v>18750000</v>
      </c>
      <c r="G5" s="67">
        <v>18700000</v>
      </c>
      <c r="H5" s="67">
        <v>17500000</v>
      </c>
      <c r="I5" s="67">
        <v>17000000</v>
      </c>
      <c r="J5" s="67">
        <v>18000000</v>
      </c>
      <c r="K5" s="67"/>
      <c r="L5" s="67"/>
      <c r="M5" s="67"/>
    </row>
    <row r="6" spans="1:13" x14ac:dyDescent="0.25">
      <c r="A6" s="68" t="s">
        <v>9</v>
      </c>
      <c r="B6" s="69">
        <v>2250000</v>
      </c>
      <c r="C6" s="69">
        <v>2250000</v>
      </c>
      <c r="D6" s="69">
        <v>2250000</v>
      </c>
      <c r="E6" s="69">
        <v>2100000</v>
      </c>
      <c r="F6" s="69">
        <v>2000000</v>
      </c>
      <c r="G6" s="69">
        <v>1980000</v>
      </c>
      <c r="H6" s="69">
        <v>2200000</v>
      </c>
      <c r="I6" s="69">
        <v>2100000</v>
      </c>
      <c r="J6" s="69">
        <v>2350000</v>
      </c>
      <c r="K6" s="69"/>
      <c r="L6" s="69"/>
      <c r="M6" s="69"/>
    </row>
    <row r="7" spans="1:13" x14ac:dyDescent="0.25">
      <c r="A7" s="66" t="s">
        <v>10</v>
      </c>
      <c r="B7" s="67">
        <v>4000000</v>
      </c>
      <c r="C7" s="67">
        <v>3980000</v>
      </c>
      <c r="D7" s="67">
        <v>4000000</v>
      </c>
      <c r="E7" s="67">
        <v>4100000</v>
      </c>
      <c r="F7" s="67">
        <v>4500000</v>
      </c>
      <c r="G7" s="67">
        <v>4200000</v>
      </c>
      <c r="H7" s="67">
        <v>4500000</v>
      </c>
      <c r="I7" s="67">
        <v>4250000</v>
      </c>
      <c r="J7" s="67">
        <v>4500000</v>
      </c>
      <c r="K7" s="67"/>
      <c r="L7" s="67"/>
      <c r="M7" s="67"/>
    </row>
    <row r="8" spans="1:13" x14ac:dyDescent="0.25">
      <c r="A8" s="68" t="s">
        <v>11</v>
      </c>
      <c r="B8" s="69"/>
      <c r="C8" s="69">
        <v>1000000</v>
      </c>
      <c r="D8" s="69"/>
      <c r="E8" s="69"/>
      <c r="F8" s="69">
        <v>500000</v>
      </c>
      <c r="G8" s="69">
        <v>600000</v>
      </c>
      <c r="H8" s="69">
        <v>500000</v>
      </c>
      <c r="I8" s="69">
        <v>200000</v>
      </c>
      <c r="J8" s="69">
        <v>500000</v>
      </c>
      <c r="K8" s="69"/>
      <c r="L8" s="69"/>
      <c r="M8" s="69"/>
    </row>
    <row r="9" spans="1:13" x14ac:dyDescent="0.25">
      <c r="A9" s="66" t="s">
        <v>12</v>
      </c>
      <c r="B9" s="67">
        <v>1200000</v>
      </c>
      <c r="C9" s="67">
        <v>0</v>
      </c>
      <c r="D9" s="67">
        <v>1125000</v>
      </c>
      <c r="E9" s="67">
        <v>1000000</v>
      </c>
      <c r="F9" s="67">
        <v>900000</v>
      </c>
      <c r="G9" s="67">
        <v>850000</v>
      </c>
      <c r="H9" s="67">
        <v>1000000</v>
      </c>
      <c r="I9" s="67">
        <v>1100000</v>
      </c>
      <c r="J9" s="67">
        <v>1000000</v>
      </c>
      <c r="K9" s="67"/>
      <c r="L9" s="67"/>
      <c r="M9" s="67"/>
    </row>
    <row r="10" spans="1:13" x14ac:dyDescent="0.25">
      <c r="A10" s="68" t="s">
        <v>13</v>
      </c>
      <c r="B10" s="69"/>
      <c r="C10" s="69"/>
      <c r="D10" s="69"/>
      <c r="E10" s="69"/>
      <c r="F10" s="69"/>
      <c r="G10" s="69"/>
      <c r="H10" s="69"/>
      <c r="I10" s="69"/>
      <c r="J10" s="69"/>
      <c r="K10" s="69"/>
      <c r="L10" s="69"/>
      <c r="M10" s="69"/>
    </row>
    <row r="11" spans="1:13" x14ac:dyDescent="0.25">
      <c r="A11" s="66" t="s">
        <v>14</v>
      </c>
      <c r="B11" s="67"/>
      <c r="C11" s="67"/>
      <c r="D11" s="67"/>
      <c r="E11" s="67"/>
      <c r="F11" s="67"/>
      <c r="G11" s="67"/>
      <c r="H11" s="67"/>
      <c r="I11" s="67"/>
      <c r="J11" s="67"/>
      <c r="K11" s="67"/>
      <c r="L11" s="67"/>
      <c r="M11" s="67"/>
    </row>
    <row r="12" spans="1:13" x14ac:dyDescent="0.25">
      <c r="A12" s="68" t="s">
        <v>15</v>
      </c>
      <c r="B12" s="69"/>
      <c r="C12" s="69"/>
      <c r="D12" s="69"/>
      <c r="E12" s="69"/>
      <c r="F12" s="69"/>
      <c r="G12" s="69"/>
      <c r="H12" s="69"/>
      <c r="I12" s="69"/>
      <c r="J12" s="69"/>
      <c r="K12" s="69"/>
      <c r="L12" s="69"/>
      <c r="M12" s="69"/>
    </row>
    <row r="13" spans="1:13" x14ac:dyDescent="0.25">
      <c r="A13" s="66" t="s">
        <v>16</v>
      </c>
      <c r="B13" s="67"/>
      <c r="C13" s="67"/>
      <c r="D13" s="67"/>
      <c r="E13" s="67"/>
      <c r="F13" s="67"/>
      <c r="G13" s="67"/>
      <c r="H13" s="67"/>
      <c r="I13" s="67"/>
      <c r="J13" s="67"/>
      <c r="K13" s="67"/>
      <c r="L13" s="67"/>
      <c r="M13" s="67"/>
    </row>
    <row r="14" spans="1:13" x14ac:dyDescent="0.25">
      <c r="A14" s="68" t="s">
        <v>16</v>
      </c>
      <c r="B14" s="69"/>
      <c r="C14" s="69"/>
      <c r="D14" s="69"/>
      <c r="E14" s="69"/>
      <c r="F14" s="69"/>
      <c r="G14" s="69"/>
      <c r="H14" s="69"/>
      <c r="I14" s="69"/>
      <c r="J14" s="69"/>
      <c r="K14" s="69"/>
      <c r="L14" s="69"/>
      <c r="M14" s="69"/>
    </row>
    <row r="15" spans="1:13" x14ac:dyDescent="0.25">
      <c r="A15" s="66" t="s">
        <v>16</v>
      </c>
      <c r="B15" s="67"/>
      <c r="C15" s="67"/>
      <c r="D15" s="67"/>
      <c r="E15" s="67"/>
      <c r="F15" s="67"/>
      <c r="G15" s="67"/>
      <c r="H15" s="67"/>
      <c r="I15" s="67"/>
      <c r="J15" s="67"/>
      <c r="K15" s="67"/>
      <c r="L15" s="67"/>
      <c r="M15" s="67"/>
    </row>
    <row r="16" spans="1:13" x14ac:dyDescent="0.25">
      <c r="A16" s="68" t="s">
        <v>16</v>
      </c>
      <c r="B16" s="69"/>
      <c r="C16" s="69"/>
      <c r="D16" s="69"/>
      <c r="E16" s="69"/>
      <c r="F16" s="69"/>
      <c r="G16" s="69"/>
      <c r="H16" s="69"/>
      <c r="I16" s="69"/>
      <c r="J16" s="69"/>
      <c r="K16" s="69"/>
      <c r="L16" s="69"/>
      <c r="M16" s="69"/>
    </row>
    <row r="17" spans="1:14" x14ac:dyDescent="0.25">
      <c r="A17" s="66" t="s">
        <v>16</v>
      </c>
      <c r="B17" s="67"/>
      <c r="C17" s="67"/>
      <c r="D17" s="67"/>
      <c r="E17" s="67"/>
      <c r="F17" s="67"/>
      <c r="G17" s="67"/>
      <c r="H17" s="67"/>
      <c r="I17" s="67"/>
      <c r="J17" s="67"/>
      <c r="K17" s="67"/>
      <c r="L17" s="67"/>
      <c r="M17" s="67"/>
    </row>
    <row r="18" spans="1:14" x14ac:dyDescent="0.25">
      <c r="A18" s="5" t="s">
        <v>7</v>
      </c>
      <c r="B18" s="6">
        <f>SUM(B5:B17)</f>
        <v>24950000</v>
      </c>
      <c r="C18" s="6">
        <f>SUM(C5:C17)</f>
        <v>25230000</v>
      </c>
      <c r="D18" s="6">
        <f>SUM(D5:D17)</f>
        <v>25875000</v>
      </c>
      <c r="E18" s="6">
        <f t="shared" ref="E18:M18" si="0">SUM(E5:E17)</f>
        <v>25650000</v>
      </c>
      <c r="F18" s="6">
        <f t="shared" si="0"/>
        <v>26650000</v>
      </c>
      <c r="G18" s="6">
        <f t="shared" si="0"/>
        <v>26330000</v>
      </c>
      <c r="H18" s="6">
        <f t="shared" si="0"/>
        <v>25700000</v>
      </c>
      <c r="I18" s="6">
        <f t="shared" si="0"/>
        <v>24650000</v>
      </c>
      <c r="J18" s="6">
        <f t="shared" si="0"/>
        <v>26350000</v>
      </c>
      <c r="K18" s="6">
        <f t="shared" si="0"/>
        <v>0</v>
      </c>
      <c r="L18" s="6">
        <f t="shared" si="0"/>
        <v>0</v>
      </c>
      <c r="M18" s="6">
        <f t="shared" si="0"/>
        <v>0</v>
      </c>
    </row>
    <row r="19" spans="1:14" x14ac:dyDescent="0.25"/>
    <row r="20" spans="1:14" s="29" customFormat="1" x14ac:dyDescent="0.25">
      <c r="A20" s="86" t="s">
        <v>84</v>
      </c>
    </row>
    <row r="21" spans="1:14" s="29" customFormat="1" x14ac:dyDescent="0.25">
      <c r="A21" s="88" t="s">
        <v>83</v>
      </c>
      <c r="B21" s="88"/>
      <c r="C21" s="88"/>
      <c r="D21" s="88"/>
      <c r="E21" s="88"/>
      <c r="F21" s="88"/>
      <c r="G21" s="88"/>
      <c r="H21" s="88"/>
      <c r="I21" s="88"/>
      <c r="J21" s="88"/>
      <c r="K21" s="88"/>
      <c r="L21" s="88"/>
      <c r="M21" s="88"/>
      <c r="N21" s="88"/>
    </row>
    <row r="22" spans="1:14" s="29" customFormat="1" hidden="1" x14ac:dyDescent="0.25"/>
    <row r="23" spans="1:14" s="29" customFormat="1" hidden="1" x14ac:dyDescent="0.25"/>
  </sheetData>
  <sheetProtection algorithmName="SHA-512" hashValue="oiGUldb22MmmYt0aShXcSJ3JUlsE8TvmnLcNZb4CPfO3uyQw+3q1NHMCBZSYfQLDa+ZzGEQDkz4xpAPjL3SL4A==" saltValue="8ev9rEcZCuypgMTLKguJPQ==" spinCount="100000" sheet="1" formatColumns="0" formatRows="0"/>
  <mergeCells count="1">
    <mergeCell ref="A21:N21"/>
  </mergeCells>
  <phoneticPr fontId="9" type="noConversion"/>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E1AC-F3D6-4F4A-8436-072699563BBD}">
  <dimension ref="A1:F18"/>
  <sheetViews>
    <sheetView showGridLines="0" workbookViewId="0"/>
  </sheetViews>
  <sheetFormatPr defaultColWidth="0" defaultRowHeight="15" zeroHeight="1" x14ac:dyDescent="0.25"/>
  <cols>
    <col min="1" max="1" width="12.42578125" style="29" customWidth="1"/>
    <col min="2" max="2" width="17.7109375" style="29" customWidth="1"/>
    <col min="3" max="3" width="18.140625" style="29" customWidth="1"/>
    <col min="4" max="4" width="20" style="29" customWidth="1"/>
    <col min="5" max="5" width="22" style="29" customWidth="1"/>
    <col min="6" max="6" width="10.42578125" style="29" customWidth="1"/>
    <col min="7" max="16384" width="9.140625" style="29" hidden="1"/>
  </cols>
  <sheetData>
    <row r="1" spans="1:5" ht="21" x14ac:dyDescent="0.35">
      <c r="A1" s="31" t="s">
        <v>17</v>
      </c>
      <c r="B1" s="32"/>
      <c r="C1" s="32"/>
      <c r="D1" s="32"/>
      <c r="E1" s="32"/>
    </row>
    <row r="2" spans="1:5" x14ac:dyDescent="0.25">
      <c r="A2" s="29" t="s">
        <v>60</v>
      </c>
    </row>
    <row r="3" spans="1:5" x14ac:dyDescent="0.25">
      <c r="A3" s="29" t="s">
        <v>61</v>
      </c>
    </row>
    <row r="4" spans="1:5" x14ac:dyDescent="0.25">
      <c r="A4" s="29" t="s">
        <v>62</v>
      </c>
    </row>
    <row r="5" spans="1:5" x14ac:dyDescent="0.25">
      <c r="A5" s="29" t="s">
        <v>63</v>
      </c>
    </row>
    <row r="6" spans="1:5" x14ac:dyDescent="0.25">
      <c r="A6" s="29" t="s">
        <v>64</v>
      </c>
    </row>
    <row r="7" spans="1:5" x14ac:dyDescent="0.25"/>
    <row r="8" spans="1:5" x14ac:dyDescent="0.25">
      <c r="A8" s="33" t="s">
        <v>18</v>
      </c>
      <c r="B8" s="34" t="s">
        <v>19</v>
      </c>
      <c r="C8" s="34" t="s">
        <v>20</v>
      </c>
      <c r="D8" s="34" t="s">
        <v>54</v>
      </c>
      <c r="E8" s="35" t="s">
        <v>21</v>
      </c>
    </row>
    <row r="9" spans="1:5" x14ac:dyDescent="0.25">
      <c r="A9" s="36" t="str">
        <f>CONCATENATE("SFY ",'2. Getting Started'!B$14-2)</f>
        <v>SFY 2023</v>
      </c>
      <c r="B9" s="70">
        <v>9600</v>
      </c>
      <c r="C9" s="37"/>
      <c r="D9" s="38">
        <f>'3. Budget and Expenditures'!B18</f>
        <v>24950000</v>
      </c>
      <c r="E9" s="39">
        <f>IF(D10="",0,IF(C10="",0,IF(C10&gt;=0,0,ABS(C10*D9))))</f>
        <v>129947.91666666666</v>
      </c>
    </row>
    <row r="10" spans="1:5" x14ac:dyDescent="0.25">
      <c r="A10" s="36" t="str">
        <f>CONCATENATE("SFY ",'2. Getting Started'!B$14-1)</f>
        <v>SFY 2024</v>
      </c>
      <c r="B10" s="71">
        <v>9550</v>
      </c>
      <c r="C10" s="40">
        <f t="shared" ref="C10:C15" si="0">IF(OR(B10="",B9=""),"",((B10-B9)/B9))</f>
        <v>-5.208333333333333E-3</v>
      </c>
      <c r="D10" s="38">
        <f>'3. Budget and Expenditures'!C18</f>
        <v>25230000</v>
      </c>
      <c r="E10" s="39">
        <f t="shared" ref="E10:E14" si="1">IF(D11="",0,IF(C11="",0,IF(C11&gt;=0,0,ABS(C11*D10))))</f>
        <v>0</v>
      </c>
    </row>
    <row r="11" spans="1:5" x14ac:dyDescent="0.25">
      <c r="A11" s="36" t="str">
        <f>CONCATENATE("SFY ",'2. Getting Started'!B$14)</f>
        <v>SFY 2025</v>
      </c>
      <c r="B11" s="70">
        <v>9575</v>
      </c>
      <c r="C11" s="40">
        <f t="shared" si="0"/>
        <v>2.617801047120419E-3</v>
      </c>
      <c r="D11" s="38">
        <f>'3. Budget and Expenditures'!E18</f>
        <v>25650000</v>
      </c>
      <c r="E11" s="39">
        <f t="shared" si="1"/>
        <v>0</v>
      </c>
    </row>
    <row r="12" spans="1:5" x14ac:dyDescent="0.25">
      <c r="A12" s="36" t="str">
        <f>CONCATENATE("SFY ",'2. Getting Started'!B$14+1)</f>
        <v>SFY 2026</v>
      </c>
      <c r="B12" s="71"/>
      <c r="C12" s="40" t="str">
        <f t="shared" si="0"/>
        <v/>
      </c>
      <c r="D12" s="38">
        <f>'3. Budget and Expenditures'!G18</f>
        <v>26330000</v>
      </c>
      <c r="E12" s="39">
        <f t="shared" si="1"/>
        <v>0</v>
      </c>
    </row>
    <row r="13" spans="1:5" x14ac:dyDescent="0.25">
      <c r="A13" s="36" t="str">
        <f>CONCATENATE("SFY ",'2. Getting Started'!B$14+2)</f>
        <v>SFY 2027</v>
      </c>
      <c r="B13" s="70"/>
      <c r="C13" s="40" t="str">
        <f t="shared" si="0"/>
        <v/>
      </c>
      <c r="D13" s="38">
        <f>'3. Budget and Expenditures'!I18</f>
        <v>24650000</v>
      </c>
      <c r="E13" s="39">
        <f t="shared" si="1"/>
        <v>0</v>
      </c>
    </row>
    <row r="14" spans="1:5" x14ac:dyDescent="0.25">
      <c r="A14" s="36" t="str">
        <f>CONCATENATE("SFY ",'2. Getting Started'!B$14+3)</f>
        <v>SFY 2028</v>
      </c>
      <c r="B14" s="71"/>
      <c r="C14" s="40" t="str">
        <f t="shared" si="0"/>
        <v/>
      </c>
      <c r="D14" s="38">
        <f>'3. Budget and Expenditures'!K18</f>
        <v>0</v>
      </c>
      <c r="E14" s="39">
        <f t="shared" si="1"/>
        <v>0</v>
      </c>
    </row>
    <row r="15" spans="1:5" x14ac:dyDescent="0.25">
      <c r="A15" s="36" t="str">
        <f>CONCATENATE("SFY ",'2. Getting Started'!B$14+4)</f>
        <v>SFY 2029</v>
      </c>
      <c r="B15" s="70"/>
      <c r="C15" s="40" t="str">
        <f t="shared" si="0"/>
        <v/>
      </c>
      <c r="D15" s="38">
        <f>'3. Budget and Expenditures'!M18</f>
        <v>0</v>
      </c>
      <c r="E15" s="41"/>
    </row>
    <row r="16" spans="1:5" x14ac:dyDescent="0.25"/>
    <row r="17" spans="1:6" x14ac:dyDescent="0.25">
      <c r="A17" s="86" t="s">
        <v>84</v>
      </c>
    </row>
    <row r="18" spans="1:6" x14ac:dyDescent="0.25">
      <c r="A18" s="88" t="s">
        <v>83</v>
      </c>
      <c r="B18" s="88"/>
      <c r="C18" s="88"/>
      <c r="D18" s="88"/>
      <c r="E18" s="88"/>
      <c r="F18" s="88"/>
    </row>
  </sheetData>
  <sheetProtection algorithmName="SHA-512" hashValue="7ifxg9EEXl5pUVBS7Gwr5K4x/zMpiB3EygOQ7Cmd8lYF0/uwH1oCyk0YHK1cw9ucwBHtHMFUWpktKwTmFtfUBQ==" saltValue="/zZZBGWB5qbdeX3FBy0Gng==" spinCount="100000" sheet="1" objects="1" scenarios="1"/>
  <mergeCells count="1">
    <mergeCell ref="A18:F18"/>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AB6EB-74F6-4306-9B50-EE0300486DB1}">
  <dimension ref="A1:I15"/>
  <sheetViews>
    <sheetView showGridLines="0" workbookViewId="0"/>
  </sheetViews>
  <sheetFormatPr defaultColWidth="0" defaultRowHeight="15" zeroHeight="1" x14ac:dyDescent="0.25"/>
  <cols>
    <col min="1" max="1" width="15.28515625" style="29" customWidth="1"/>
    <col min="2" max="2" width="47.140625" style="29" customWidth="1"/>
    <col min="3" max="3" width="18" style="29" customWidth="1"/>
    <col min="4" max="4" width="47.140625" style="29" customWidth="1"/>
    <col min="5" max="5" width="18" style="29" customWidth="1"/>
    <col min="6" max="6" width="47.140625" style="29" customWidth="1"/>
    <col min="7" max="7" width="18" style="29" customWidth="1"/>
    <col min="8" max="8" width="20.7109375" style="29" customWidth="1"/>
    <col min="9" max="9" width="9.140625" style="29" customWidth="1"/>
    <col min="10" max="16384" width="9.140625" style="29" hidden="1"/>
  </cols>
  <sheetData>
    <row r="1" spans="1:9" ht="21" x14ac:dyDescent="0.35">
      <c r="A1" s="31" t="s">
        <v>27</v>
      </c>
      <c r="B1" s="32"/>
      <c r="C1" s="32"/>
      <c r="D1" s="32"/>
      <c r="E1" s="32"/>
      <c r="F1" s="32"/>
      <c r="G1" s="32"/>
      <c r="H1" s="32"/>
    </row>
    <row r="2" spans="1:9" ht="15" customHeight="1" x14ac:dyDescent="0.25">
      <c r="A2" s="29" t="s">
        <v>57</v>
      </c>
    </row>
    <row r="3" spans="1:9" ht="15" customHeight="1" x14ac:dyDescent="0.25">
      <c r="A3" s="42" t="s">
        <v>58</v>
      </c>
      <c r="B3" s="42"/>
      <c r="C3" s="42"/>
      <c r="D3" s="42"/>
      <c r="E3" s="42"/>
      <c r="F3" s="42"/>
      <c r="G3" s="42"/>
      <c r="H3" s="42"/>
    </row>
    <row r="4" spans="1:9" ht="15" customHeight="1" x14ac:dyDescent="0.25">
      <c r="A4" s="42" t="s">
        <v>59</v>
      </c>
      <c r="B4" s="42"/>
      <c r="C4" s="42"/>
      <c r="D4" s="42"/>
      <c r="E4" s="42"/>
      <c r="F4" s="42"/>
      <c r="G4" s="42"/>
      <c r="H4" s="42"/>
    </row>
    <row r="5" spans="1:9" ht="17.100000000000001" customHeight="1" x14ac:dyDescent="0.25">
      <c r="B5" s="43"/>
      <c r="C5" s="43"/>
      <c r="D5" s="44"/>
      <c r="E5" s="44"/>
      <c r="F5" s="44"/>
      <c r="G5" s="44"/>
      <c r="H5" s="44"/>
    </row>
    <row r="6" spans="1:9" ht="45" x14ac:dyDescent="0.25">
      <c r="A6" s="45" t="s">
        <v>86</v>
      </c>
      <c r="B6" s="46" t="s">
        <v>28</v>
      </c>
      <c r="C6" s="46" t="s">
        <v>29</v>
      </c>
      <c r="D6" s="46" t="s">
        <v>30</v>
      </c>
      <c r="E6" s="47" t="s">
        <v>31</v>
      </c>
      <c r="F6" s="46" t="s">
        <v>32</v>
      </c>
      <c r="G6" s="47" t="s">
        <v>33</v>
      </c>
      <c r="H6" s="34" t="s">
        <v>7</v>
      </c>
    </row>
    <row r="7" spans="1:9" x14ac:dyDescent="0.25">
      <c r="A7" s="36" t="str">
        <f>CONCATENATE("SFY ",'2. Getting Started'!B$14-2)</f>
        <v>SFY 2023</v>
      </c>
      <c r="B7" s="72"/>
      <c r="C7" s="73"/>
      <c r="D7" s="74"/>
      <c r="E7" s="75"/>
      <c r="F7" s="74"/>
      <c r="G7" s="76"/>
      <c r="H7" s="38">
        <f t="shared" ref="H7:H12" si="0">IF(C7="",0,SUM(C7,E7,G7))</f>
        <v>0</v>
      </c>
    </row>
    <row r="8" spans="1:9" x14ac:dyDescent="0.25">
      <c r="A8" s="36" t="str">
        <f>CONCATENATE("SFY ",'2. Getting Started'!B$14-1)</f>
        <v>SFY 2024</v>
      </c>
      <c r="B8" s="78"/>
      <c r="C8" s="79"/>
      <c r="D8" s="80"/>
      <c r="E8" s="79"/>
      <c r="F8" s="80"/>
      <c r="G8" s="79"/>
      <c r="H8" s="38">
        <f t="shared" si="0"/>
        <v>0</v>
      </c>
    </row>
    <row r="9" spans="1:9" x14ac:dyDescent="0.25">
      <c r="A9" s="36" t="str">
        <f>CONCATENATE("SFY ",'2. Getting Started'!B$14)</f>
        <v>SFY 2025</v>
      </c>
      <c r="B9" s="72" t="s">
        <v>77</v>
      </c>
      <c r="C9" s="77">
        <v>50000</v>
      </c>
      <c r="D9" s="74"/>
      <c r="E9" s="77"/>
      <c r="F9" s="74"/>
      <c r="G9" s="77"/>
      <c r="H9" s="38">
        <f t="shared" si="0"/>
        <v>50000</v>
      </c>
    </row>
    <row r="10" spans="1:9" x14ac:dyDescent="0.25">
      <c r="A10" s="36" t="str">
        <f>CONCATENATE("SFY ",'2. Getting Started'!B$14+1)</f>
        <v>SFY 2026</v>
      </c>
      <c r="B10" s="78"/>
      <c r="C10" s="79"/>
      <c r="D10" s="80"/>
      <c r="E10" s="79"/>
      <c r="F10" s="80"/>
      <c r="G10" s="79"/>
      <c r="H10" s="38">
        <f t="shared" si="0"/>
        <v>0</v>
      </c>
    </row>
    <row r="11" spans="1:9" x14ac:dyDescent="0.25">
      <c r="A11" s="36" t="str">
        <f>CONCATENATE("SFY ",'2. Getting Started'!B$14+2)</f>
        <v>SFY 2027</v>
      </c>
      <c r="B11" s="72"/>
      <c r="C11" s="77"/>
      <c r="D11" s="74"/>
      <c r="E11" s="77"/>
      <c r="F11" s="74"/>
      <c r="G11" s="77"/>
      <c r="H11" s="38">
        <f t="shared" si="0"/>
        <v>0</v>
      </c>
    </row>
    <row r="12" spans="1:9" x14ac:dyDescent="0.25">
      <c r="A12" s="36" t="str">
        <f>CONCATENATE("SFY ",'2. Getting Started'!B$14+3)</f>
        <v>SFY 2028</v>
      </c>
      <c r="B12" s="78"/>
      <c r="C12" s="79"/>
      <c r="D12" s="80"/>
      <c r="E12" s="79"/>
      <c r="F12" s="80"/>
      <c r="G12" s="79"/>
      <c r="H12" s="38">
        <f t="shared" si="0"/>
        <v>0</v>
      </c>
    </row>
    <row r="13" spans="1:9" x14ac:dyDescent="0.25"/>
    <row r="14" spans="1:9" x14ac:dyDescent="0.25">
      <c r="A14" s="86" t="s">
        <v>84</v>
      </c>
    </row>
    <row r="15" spans="1:9" x14ac:dyDescent="0.25">
      <c r="A15" s="88" t="s">
        <v>83</v>
      </c>
      <c r="B15" s="88"/>
      <c r="C15" s="88"/>
      <c r="D15" s="88"/>
      <c r="E15" s="88"/>
      <c r="F15" s="88"/>
      <c r="G15" s="88"/>
      <c r="H15" s="88"/>
      <c r="I15" s="88"/>
    </row>
  </sheetData>
  <sheetProtection algorithmName="SHA-512" hashValue="QjggGh1RexfXmKLJF6lhGHNpkkNsr/oSX3Bf2AM4/s9GlhNBoq3B8bTbcOpX1t5Mqa2S+47rc2KfAj+aBNc6Ww==" saltValue="NAUM9s988buhyBCY1GHWjg==" spinCount="100000" sheet="1" objects="1" scenarios="1"/>
  <mergeCells count="1">
    <mergeCell ref="A15:I15"/>
  </mergeCells>
  <phoneticPr fontId="9"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B567-1FC7-4481-9A51-9C95BEA76B50}">
  <dimension ref="A1:AG130"/>
  <sheetViews>
    <sheetView showGridLines="0" zoomScaleNormal="100" workbookViewId="0"/>
  </sheetViews>
  <sheetFormatPr defaultColWidth="0" defaultRowHeight="15" zeroHeight="1" x14ac:dyDescent="0.25"/>
  <cols>
    <col min="1" max="2" width="20.7109375" style="2" customWidth="1"/>
    <col min="3" max="3" width="21.5703125" style="2" customWidth="1"/>
    <col min="4" max="4" width="20.7109375" style="2" customWidth="1"/>
    <col min="5" max="5" width="23.140625" style="2" customWidth="1"/>
    <col min="6" max="6" width="22.7109375" style="2" customWidth="1"/>
    <col min="7" max="7" width="18.7109375" style="2" customWidth="1"/>
    <col min="8" max="8" width="14" style="29" customWidth="1"/>
    <col min="9" max="9" width="9.140625" style="29" customWidth="1"/>
    <col min="10" max="33" width="0" style="29" hidden="1" customWidth="1"/>
    <col min="34" max="16384" width="9.140625" style="2" hidden="1"/>
  </cols>
  <sheetData>
    <row r="1" spans="1:8" ht="21" x14ac:dyDescent="0.35">
      <c r="A1" s="4" t="s">
        <v>73</v>
      </c>
      <c r="B1" s="7"/>
      <c r="C1" s="7"/>
      <c r="D1" s="7"/>
      <c r="E1" s="7"/>
      <c r="F1" s="7"/>
      <c r="G1" s="7"/>
    </row>
    <row r="2" spans="1:8" x14ac:dyDescent="0.25"/>
    <row r="3" spans="1:8" ht="30" x14ac:dyDescent="0.25">
      <c r="A3" s="12" t="s">
        <v>22</v>
      </c>
      <c r="B3" s="13" t="s">
        <v>23</v>
      </c>
      <c r="C3" s="15" t="s">
        <v>34</v>
      </c>
      <c r="D3" s="13" t="s">
        <v>36</v>
      </c>
      <c r="E3" s="15" t="s">
        <v>35</v>
      </c>
      <c r="F3" s="13" t="s">
        <v>24</v>
      </c>
      <c r="G3" s="17" t="s">
        <v>25</v>
      </c>
      <c r="H3" s="13" t="s">
        <v>78</v>
      </c>
    </row>
    <row r="4" spans="1:8" ht="15.75" x14ac:dyDescent="0.25">
      <c r="A4" s="11" t="str">
        <f>CONCATENATE("SFY ",'2. Getting Started'!B$14)</f>
        <v>SFY 2025</v>
      </c>
      <c r="B4" s="11" t="str">
        <f>CONCATENATE("SFY ",'2. Getting Started'!B$14-2)</f>
        <v>SFY 2023</v>
      </c>
      <c r="C4" s="18">
        <f>'3. Budget and Expenditures'!B18</f>
        <v>24950000</v>
      </c>
      <c r="D4" s="14">
        <f>IF(C4=0,"",('4. Child Count Allowance'!E9+'5. Large Expenditure Allowance'!H7))</f>
        <v>129947.91666666666</v>
      </c>
      <c r="E4" s="14">
        <f>IF(C4=0,"",(C4-D4))</f>
        <v>24820052.083333332</v>
      </c>
      <c r="F4" s="14">
        <f>'3. Budget and Expenditures'!D18</f>
        <v>25875000</v>
      </c>
      <c r="G4" s="55" t="str">
        <f>IF(F4=0,"",IF(F4&gt;=E4,"Met",IF(F4&lt;E4,"Did not meet","")))</f>
        <v>Met</v>
      </c>
      <c r="H4" s="56"/>
    </row>
    <row r="5" spans="1:8" ht="15.75" x14ac:dyDescent="0.25">
      <c r="A5" s="11" t="str">
        <f>CONCATENATE("SFY ",'2. Getting Started'!B$14+1)</f>
        <v>SFY 2026</v>
      </c>
      <c r="B5" s="11" t="str">
        <f>CONCATENATE("SFY ",'2. Getting Started'!B$14-1)</f>
        <v>SFY 2024</v>
      </c>
      <c r="C5" s="18">
        <f>'3. Budget and Expenditures'!C18</f>
        <v>25230000</v>
      </c>
      <c r="D5" s="14">
        <f>IF(C5=0,"",('4. Child Count Allowance'!E10+'5. Large Expenditure Allowance'!H8))</f>
        <v>0</v>
      </c>
      <c r="E5" s="14">
        <f t="shared" ref="E5:E8" si="0">IF(C5=0,"",(C5-D5))</f>
        <v>25230000</v>
      </c>
      <c r="F5" s="14">
        <f>'3. Budget and Expenditures'!F18</f>
        <v>26650000</v>
      </c>
      <c r="G5" s="55" t="str">
        <f t="shared" ref="G5:G8" si="1">IF(F5=0,"",IF(F5&gt;=E5,"Met",IF(F5&lt;E5,"Did not meet","")))</f>
        <v>Met</v>
      </c>
      <c r="H5" s="53" t="str">
        <f>IF(F5=0,"",IF(F5&gt;=F4,"",IF(F5&lt;F4,"*","")))</f>
        <v/>
      </c>
    </row>
    <row r="6" spans="1:8" ht="15.75" x14ac:dyDescent="0.25">
      <c r="A6" s="11" t="str">
        <f>CONCATENATE("SFY ",'2. Getting Started'!B$14+2)</f>
        <v>SFY 2027</v>
      </c>
      <c r="B6" s="11" t="str">
        <f>CONCATENATE("SFY ",'2. Getting Started'!B$14)</f>
        <v>SFY 2025</v>
      </c>
      <c r="C6" s="18">
        <f>'3. Budget and Expenditures'!E18</f>
        <v>25650000</v>
      </c>
      <c r="D6" s="14">
        <f>IF(C6=0,"",('4. Child Count Allowance'!E11+'5. Large Expenditure Allowance'!H9))</f>
        <v>50000</v>
      </c>
      <c r="E6" s="14">
        <f t="shared" si="0"/>
        <v>25600000</v>
      </c>
      <c r="F6" s="14">
        <f>'3. Budget and Expenditures'!H18</f>
        <v>25700000</v>
      </c>
      <c r="G6" s="55" t="str">
        <f t="shared" si="1"/>
        <v>Met</v>
      </c>
      <c r="H6" s="53" t="str">
        <f t="shared" ref="H6:H8" si="2">IF(F6=0,"",IF(F6&gt;=F5,"",IF(F6&lt;F5,"*","")))</f>
        <v>*</v>
      </c>
    </row>
    <row r="7" spans="1:8" ht="15.75" x14ac:dyDescent="0.25">
      <c r="A7" s="11" t="str">
        <f>CONCATENATE("SFY ",'2. Getting Started'!B$14+3)</f>
        <v>SFY 2028</v>
      </c>
      <c r="B7" s="11" t="str">
        <f>CONCATENATE("SFY ",'2. Getting Started'!B$14+1)</f>
        <v>SFY 2026</v>
      </c>
      <c r="C7" s="18">
        <f>'3. Budget and Expenditures'!G18</f>
        <v>26330000</v>
      </c>
      <c r="D7" s="14">
        <f>IF(C7=0,"",('4. Child Count Allowance'!E12+'5. Large Expenditure Allowance'!H10))</f>
        <v>0</v>
      </c>
      <c r="E7" s="14">
        <f t="shared" si="0"/>
        <v>26330000</v>
      </c>
      <c r="F7" s="14">
        <f>'3. Budget and Expenditures'!J18</f>
        <v>26350000</v>
      </c>
      <c r="G7" s="55" t="str">
        <f t="shared" si="1"/>
        <v>Met</v>
      </c>
      <c r="H7" s="53" t="str">
        <f t="shared" si="2"/>
        <v/>
      </c>
    </row>
    <row r="8" spans="1:8" ht="15.75" x14ac:dyDescent="0.25">
      <c r="A8" s="11" t="str">
        <f>CONCATENATE("SFY ",'2. Getting Started'!B$14+4)</f>
        <v>SFY 2029</v>
      </c>
      <c r="B8" s="11" t="str">
        <f>CONCATENATE("SFY ",'2. Getting Started'!B$14+2)</f>
        <v>SFY 2027</v>
      </c>
      <c r="C8" s="18">
        <f>'3. Budget and Expenditures'!I18</f>
        <v>24650000</v>
      </c>
      <c r="D8" s="14">
        <f>IF(C8=0,"",('4. Child Count Allowance'!E13+'5. Large Expenditure Allowance'!H11))</f>
        <v>0</v>
      </c>
      <c r="E8" s="14">
        <f t="shared" si="0"/>
        <v>24650000</v>
      </c>
      <c r="F8" s="14">
        <f>'3. Budget and Expenditures'!L18</f>
        <v>0</v>
      </c>
      <c r="G8" s="55" t="str">
        <f t="shared" si="1"/>
        <v/>
      </c>
      <c r="H8" s="54" t="str">
        <f t="shared" si="2"/>
        <v/>
      </c>
    </row>
    <row r="9" spans="1:8" x14ac:dyDescent="0.25"/>
    <row r="10" spans="1:8" x14ac:dyDescent="0.25">
      <c r="A10" s="57" t="s">
        <v>79</v>
      </c>
      <c r="B10" s="60"/>
      <c r="C10" s="60"/>
      <c r="D10" s="60"/>
      <c r="E10" s="60"/>
      <c r="F10" s="60"/>
      <c r="G10" s="60"/>
      <c r="H10" s="61"/>
    </row>
    <row r="11" spans="1:8" x14ac:dyDescent="0.25">
      <c r="A11" s="58" t="s">
        <v>80</v>
      </c>
      <c r="B11" s="62"/>
      <c r="C11" s="62"/>
      <c r="D11" s="62"/>
      <c r="E11" s="62"/>
      <c r="F11" s="62"/>
      <c r="G11" s="62"/>
      <c r="H11" s="63"/>
    </row>
    <row r="12" spans="1:8" x14ac:dyDescent="0.25">
      <c r="A12" s="58" t="s">
        <v>81</v>
      </c>
      <c r="B12" s="62"/>
      <c r="C12" s="62"/>
      <c r="D12" s="62"/>
      <c r="E12" s="62"/>
      <c r="F12" s="62"/>
      <c r="G12" s="62"/>
      <c r="H12" s="63"/>
    </row>
    <row r="13" spans="1:8" x14ac:dyDescent="0.25">
      <c r="A13" s="59" t="s">
        <v>82</v>
      </c>
      <c r="B13" s="64"/>
      <c r="C13" s="64"/>
      <c r="D13" s="64"/>
      <c r="E13" s="64"/>
      <c r="F13" s="64"/>
      <c r="G13" s="64"/>
      <c r="H13" s="65"/>
    </row>
    <row r="14" spans="1:8" x14ac:dyDescent="0.25"/>
    <row r="15" spans="1:8" ht="21" x14ac:dyDescent="0.35">
      <c r="A15" s="4" t="s">
        <v>74</v>
      </c>
      <c r="B15" s="7"/>
      <c r="C15" s="7"/>
      <c r="D15" s="7"/>
      <c r="E15" s="7"/>
      <c r="F15" s="7"/>
      <c r="G15" s="7"/>
    </row>
    <row r="16" spans="1:8" x14ac:dyDescent="0.25">
      <c r="A16" s="27"/>
    </row>
    <row r="17" spans="1:9" ht="30" x14ac:dyDescent="0.25">
      <c r="A17" s="12" t="s">
        <v>56</v>
      </c>
      <c r="B17" s="13" t="s">
        <v>23</v>
      </c>
      <c r="C17" s="15" t="s">
        <v>34</v>
      </c>
      <c r="D17" s="13" t="s">
        <v>36</v>
      </c>
      <c r="E17" s="15" t="s">
        <v>35</v>
      </c>
      <c r="F17" s="15" t="s">
        <v>37</v>
      </c>
      <c r="G17" s="17" t="s">
        <v>25</v>
      </c>
    </row>
    <row r="18" spans="1:9" ht="15.75" x14ac:dyDescent="0.25">
      <c r="A18" s="11" t="str">
        <f>CONCATENATE("SFY ",'2. Getting Started'!B$14)</f>
        <v>SFY 2025</v>
      </c>
      <c r="B18" s="11" t="str">
        <f>CONCATENATE("SFY ",'2. Getting Started'!B$14-1)</f>
        <v>SFY 2024</v>
      </c>
      <c r="C18" s="18">
        <f>'3. Budget and Expenditures'!C18</f>
        <v>25230000</v>
      </c>
      <c r="D18" s="14">
        <f>IF(C18=0,"",('4. Child Count Allowance'!E10+'5. Large Expenditure Allowance'!H8))</f>
        <v>0</v>
      </c>
      <c r="E18" s="14">
        <f>IF(C18=0,"",(C18-D18))</f>
        <v>25230000</v>
      </c>
      <c r="F18" s="14">
        <f>'3. Budget and Expenditures'!E18</f>
        <v>25650000</v>
      </c>
      <c r="G18" s="16" t="str">
        <f t="shared" ref="G18:G22" si="3">IF(F18=0,"",IF(F18&gt;=E18,"Met",IF(F18&lt;E18,"Did not meet","")))</f>
        <v>Met</v>
      </c>
    </row>
    <row r="19" spans="1:9" ht="15.75" x14ac:dyDescent="0.25">
      <c r="A19" s="11" t="str">
        <f>CONCATENATE("SFY ",'2. Getting Started'!B$14+1)</f>
        <v>SFY 2026</v>
      </c>
      <c r="B19" s="11" t="str">
        <f>CONCATENATE("SFY ",'2. Getting Started'!B$14)</f>
        <v>SFY 2025</v>
      </c>
      <c r="C19" s="18">
        <f>'3. Budget and Expenditures'!E18</f>
        <v>25650000</v>
      </c>
      <c r="D19" s="14">
        <f>IF(C19=0,"",('4. Child Count Allowance'!E11+'5. Large Expenditure Allowance'!H9))</f>
        <v>50000</v>
      </c>
      <c r="E19" s="14">
        <f t="shared" ref="E19:E22" si="4">IF(C19=0,"",(C19-D19))</f>
        <v>25600000</v>
      </c>
      <c r="F19" s="14">
        <f>'3. Budget and Expenditures'!G18</f>
        <v>26330000</v>
      </c>
      <c r="G19" s="16" t="str">
        <f t="shared" si="3"/>
        <v>Met</v>
      </c>
    </row>
    <row r="20" spans="1:9" ht="15.75" x14ac:dyDescent="0.25">
      <c r="A20" s="11" t="str">
        <f>CONCATENATE("SFY ",'2. Getting Started'!B$14+2)</f>
        <v>SFY 2027</v>
      </c>
      <c r="B20" s="11" t="str">
        <f>CONCATENATE("SFY ",'2. Getting Started'!B$14+1)</f>
        <v>SFY 2026</v>
      </c>
      <c r="C20" s="18">
        <f>'3. Budget and Expenditures'!G18</f>
        <v>26330000</v>
      </c>
      <c r="D20" s="14">
        <f>IF(C20=0,"",('4. Child Count Allowance'!E12+'5. Large Expenditure Allowance'!H10))</f>
        <v>0</v>
      </c>
      <c r="E20" s="14">
        <f t="shared" si="4"/>
        <v>26330000</v>
      </c>
      <c r="F20" s="14">
        <f>'3. Budget and Expenditures'!I18</f>
        <v>24650000</v>
      </c>
      <c r="G20" s="16" t="str">
        <f t="shared" si="3"/>
        <v>Did not meet</v>
      </c>
    </row>
    <row r="21" spans="1:9" ht="15.75" x14ac:dyDescent="0.25">
      <c r="A21" s="11" t="str">
        <f>CONCATENATE("SFY ",'2. Getting Started'!B$14+3)</f>
        <v>SFY 2028</v>
      </c>
      <c r="B21" s="11" t="str">
        <f>CONCATENATE("SFY ",'2. Getting Started'!B$14+2)</f>
        <v>SFY 2027</v>
      </c>
      <c r="C21" s="18">
        <f>'3. Budget and Expenditures'!I18</f>
        <v>24650000</v>
      </c>
      <c r="D21" s="14">
        <f>IF(C21=0,"",('4. Child Count Allowance'!E13+'5. Large Expenditure Allowance'!H11))</f>
        <v>0</v>
      </c>
      <c r="E21" s="14">
        <f t="shared" si="4"/>
        <v>24650000</v>
      </c>
      <c r="F21" s="14">
        <f>'3. Budget and Expenditures'!K18</f>
        <v>0</v>
      </c>
      <c r="G21" s="16" t="str">
        <f t="shared" si="3"/>
        <v/>
      </c>
    </row>
    <row r="22" spans="1:9" ht="15.75" x14ac:dyDescent="0.25">
      <c r="A22" s="11" t="str">
        <f>CONCATENATE("SFY ",'2. Getting Started'!B$14+4)</f>
        <v>SFY 2029</v>
      </c>
      <c r="B22" s="11" t="str">
        <f>CONCATENATE("SFY ",'2. Getting Started'!B$14+3)</f>
        <v>SFY 2028</v>
      </c>
      <c r="C22" s="18">
        <f>'3. Budget and Expenditures'!K18</f>
        <v>0</v>
      </c>
      <c r="D22" s="14" t="str">
        <f>IF(C22=0,"",('4. Child Count Allowance'!E14+'5. Large Expenditure Allowance'!H12))</f>
        <v/>
      </c>
      <c r="E22" s="14" t="str">
        <f t="shared" si="4"/>
        <v/>
      </c>
      <c r="F22" s="14">
        <f>'3. Budget and Expenditures'!M18</f>
        <v>0</v>
      </c>
      <c r="G22" s="16" t="str">
        <f t="shared" si="3"/>
        <v/>
      </c>
    </row>
    <row r="23" spans="1:9" s="29" customFormat="1" x14ac:dyDescent="0.25"/>
    <row r="24" spans="1:9" s="29" customFormat="1" x14ac:dyDescent="0.25">
      <c r="A24" s="86" t="s">
        <v>84</v>
      </c>
    </row>
    <row r="25" spans="1:9" s="29" customFormat="1" x14ac:dyDescent="0.25">
      <c r="A25" s="88" t="s">
        <v>83</v>
      </c>
      <c r="B25" s="88"/>
      <c r="C25" s="88"/>
      <c r="D25" s="88"/>
      <c r="E25" s="88"/>
      <c r="F25" s="88"/>
      <c r="G25" s="88"/>
      <c r="H25" s="88"/>
      <c r="I25" s="88"/>
    </row>
    <row r="26" spans="1:9" s="29" customFormat="1" hidden="1" x14ac:dyDescent="0.25"/>
    <row r="27" spans="1:9" s="29" customFormat="1" hidden="1" x14ac:dyDescent="0.25"/>
    <row r="28" spans="1:9" s="29" customFormat="1" hidden="1" x14ac:dyDescent="0.25"/>
    <row r="29" spans="1:9" s="29" customFormat="1" hidden="1" x14ac:dyDescent="0.25"/>
    <row r="30" spans="1:9" s="29" customFormat="1" hidden="1" x14ac:dyDescent="0.25"/>
    <row r="31" spans="1:9" s="29" customFormat="1" hidden="1" x14ac:dyDescent="0.25"/>
    <row r="32" spans="1:9" s="29" customFormat="1" hidden="1" x14ac:dyDescent="0.25"/>
    <row r="33" s="29" customFormat="1" hidden="1" x14ac:dyDescent="0.25"/>
    <row r="34" s="29" customFormat="1" hidden="1" x14ac:dyDescent="0.25"/>
    <row r="35" s="29" customFormat="1" hidden="1" x14ac:dyDescent="0.25"/>
    <row r="36" s="29" customFormat="1" hidden="1" x14ac:dyDescent="0.25"/>
    <row r="37" s="29" customFormat="1" hidden="1" x14ac:dyDescent="0.25"/>
    <row r="38" s="29" customFormat="1" hidden="1" x14ac:dyDescent="0.25"/>
    <row r="39" s="29" customFormat="1" hidden="1" x14ac:dyDescent="0.25"/>
    <row r="40" s="29" customFormat="1" hidden="1" x14ac:dyDescent="0.25"/>
    <row r="41" s="29" customFormat="1" hidden="1" x14ac:dyDescent="0.25"/>
    <row r="42" s="29" customFormat="1" hidden="1" x14ac:dyDescent="0.25"/>
    <row r="43" s="29" customFormat="1" hidden="1" x14ac:dyDescent="0.25"/>
    <row r="44" s="29" customFormat="1" hidden="1" x14ac:dyDescent="0.25"/>
    <row r="45" s="29" customFormat="1" hidden="1" x14ac:dyDescent="0.25"/>
    <row r="46" s="29" customFormat="1" hidden="1" x14ac:dyDescent="0.25"/>
    <row r="47" s="29" customFormat="1" hidden="1" x14ac:dyDescent="0.25"/>
    <row r="48" s="29" customFormat="1" hidden="1" x14ac:dyDescent="0.25"/>
    <row r="49" s="29" customFormat="1" hidden="1" x14ac:dyDescent="0.25"/>
    <row r="50" s="29" customFormat="1" hidden="1" x14ac:dyDescent="0.25"/>
    <row r="51" s="29" customFormat="1" hidden="1" x14ac:dyDescent="0.25"/>
    <row r="52" s="29" customFormat="1" hidden="1" x14ac:dyDescent="0.25"/>
    <row r="53" s="29" customFormat="1" hidden="1" x14ac:dyDescent="0.25"/>
    <row r="54" s="29" customFormat="1" hidden="1" x14ac:dyDescent="0.25"/>
    <row r="55" s="29" customFormat="1" hidden="1" x14ac:dyDescent="0.25"/>
    <row r="56" s="29" customFormat="1" hidden="1" x14ac:dyDescent="0.25"/>
    <row r="57" s="29" customFormat="1" hidden="1" x14ac:dyDescent="0.25"/>
    <row r="58" s="29" customFormat="1" hidden="1" x14ac:dyDescent="0.25"/>
    <row r="59" s="29" customFormat="1" hidden="1" x14ac:dyDescent="0.25"/>
    <row r="60" s="29" customFormat="1" hidden="1" x14ac:dyDescent="0.25"/>
    <row r="61" s="29" customFormat="1" hidden="1" x14ac:dyDescent="0.25"/>
    <row r="62" s="29" customFormat="1" hidden="1" x14ac:dyDescent="0.25"/>
    <row r="63" s="29" customFormat="1" hidden="1" x14ac:dyDescent="0.25"/>
    <row r="64" s="29" customFormat="1" hidden="1" x14ac:dyDescent="0.25"/>
    <row r="65" s="29" customFormat="1" hidden="1" x14ac:dyDescent="0.25"/>
    <row r="66" s="29" customFormat="1" hidden="1" x14ac:dyDescent="0.25"/>
    <row r="67" s="29" customFormat="1" hidden="1" x14ac:dyDescent="0.25"/>
    <row r="68" s="29" customFormat="1" hidden="1" x14ac:dyDescent="0.25"/>
    <row r="69" s="29" customFormat="1" hidden="1" x14ac:dyDescent="0.25"/>
    <row r="70" s="29" customFormat="1" hidden="1" x14ac:dyDescent="0.25"/>
    <row r="71" s="29" customFormat="1" hidden="1" x14ac:dyDescent="0.25"/>
    <row r="72" s="29" customFormat="1" hidden="1" x14ac:dyDescent="0.25"/>
    <row r="73" s="29" customFormat="1" hidden="1" x14ac:dyDescent="0.25"/>
    <row r="74" s="29" customFormat="1" hidden="1" x14ac:dyDescent="0.25"/>
    <row r="75" s="29" customFormat="1" hidden="1" x14ac:dyDescent="0.25"/>
    <row r="76" s="29" customFormat="1" hidden="1" x14ac:dyDescent="0.25"/>
    <row r="77" s="29" customFormat="1" hidden="1" x14ac:dyDescent="0.25"/>
    <row r="78" s="29" customFormat="1" hidden="1" x14ac:dyDescent="0.25"/>
    <row r="79" s="29" customFormat="1" hidden="1" x14ac:dyDescent="0.25"/>
    <row r="80" s="29" customFormat="1" hidden="1" x14ac:dyDescent="0.25"/>
    <row r="81" s="29" customFormat="1" hidden="1" x14ac:dyDescent="0.25"/>
    <row r="82" s="29" customFormat="1" hidden="1" x14ac:dyDescent="0.25"/>
    <row r="83" s="29" customFormat="1" hidden="1" x14ac:dyDescent="0.25"/>
    <row r="84" s="29" customFormat="1" hidden="1" x14ac:dyDescent="0.25"/>
    <row r="85" s="29" customFormat="1" hidden="1" x14ac:dyDescent="0.25"/>
    <row r="86" s="29" customFormat="1" hidden="1" x14ac:dyDescent="0.25"/>
    <row r="87" s="29" customFormat="1" hidden="1" x14ac:dyDescent="0.25"/>
    <row r="88" s="29" customFormat="1" hidden="1" x14ac:dyDescent="0.25"/>
    <row r="89" s="29" customFormat="1" hidden="1" x14ac:dyDescent="0.25"/>
    <row r="90" s="29" customFormat="1" hidden="1" x14ac:dyDescent="0.25"/>
    <row r="91" s="29" customFormat="1" hidden="1" x14ac:dyDescent="0.25"/>
    <row r="92" s="29" customFormat="1" hidden="1" x14ac:dyDescent="0.25"/>
    <row r="93" s="29" customFormat="1" hidden="1" x14ac:dyDescent="0.25"/>
    <row r="94" s="29" customFormat="1" hidden="1" x14ac:dyDescent="0.25"/>
    <row r="95" s="29" customFormat="1" hidden="1" x14ac:dyDescent="0.25"/>
    <row r="96" s="29" customFormat="1" hidden="1" x14ac:dyDescent="0.25"/>
    <row r="97" s="29" customFormat="1" hidden="1" x14ac:dyDescent="0.25"/>
    <row r="98" s="29" customFormat="1" hidden="1" x14ac:dyDescent="0.25"/>
    <row r="99" s="29" customFormat="1" hidden="1" x14ac:dyDescent="0.25"/>
    <row r="100" s="29" customFormat="1" hidden="1" x14ac:dyDescent="0.25"/>
    <row r="101" s="29" customFormat="1" hidden="1" x14ac:dyDescent="0.25"/>
    <row r="102" s="29" customFormat="1" hidden="1" x14ac:dyDescent="0.25"/>
    <row r="103" s="29" customFormat="1" hidden="1" x14ac:dyDescent="0.25"/>
    <row r="104" s="29" customFormat="1" hidden="1" x14ac:dyDescent="0.25"/>
    <row r="105" s="29" customFormat="1" hidden="1" x14ac:dyDescent="0.25"/>
    <row r="106" s="29" customFormat="1" hidden="1" x14ac:dyDescent="0.25"/>
    <row r="107" s="29" customFormat="1" hidden="1" x14ac:dyDescent="0.25"/>
    <row r="108" s="29" customFormat="1" hidden="1" x14ac:dyDescent="0.25"/>
    <row r="109" s="29" customFormat="1" hidden="1" x14ac:dyDescent="0.25"/>
    <row r="110" s="29" customFormat="1" hidden="1" x14ac:dyDescent="0.25"/>
    <row r="111" s="29" customFormat="1" hidden="1" x14ac:dyDescent="0.25"/>
    <row r="112" s="29" customFormat="1" hidden="1" x14ac:dyDescent="0.25"/>
    <row r="113" s="29" customFormat="1" hidden="1" x14ac:dyDescent="0.25"/>
    <row r="114" s="29" customFormat="1" hidden="1" x14ac:dyDescent="0.25"/>
    <row r="115" s="29" customFormat="1" hidden="1" x14ac:dyDescent="0.25"/>
    <row r="116" s="29" customFormat="1" hidden="1" x14ac:dyDescent="0.25"/>
    <row r="117" s="29" customFormat="1" hidden="1" x14ac:dyDescent="0.25"/>
    <row r="118" s="29" customFormat="1" hidden="1" x14ac:dyDescent="0.25"/>
    <row r="119" s="29" customFormat="1" hidden="1" x14ac:dyDescent="0.25"/>
    <row r="120" s="29" customFormat="1" hidden="1" x14ac:dyDescent="0.25"/>
    <row r="121" s="29" customFormat="1" hidden="1" x14ac:dyDescent="0.25"/>
    <row r="122" s="29" customFormat="1" hidden="1" x14ac:dyDescent="0.25"/>
    <row r="123" s="29" customFormat="1" hidden="1" x14ac:dyDescent="0.25"/>
    <row r="124" s="29" customFormat="1" hidden="1" x14ac:dyDescent="0.25"/>
    <row r="125" s="29" customFormat="1" hidden="1" x14ac:dyDescent="0.25"/>
    <row r="126" s="29" customFormat="1" hidden="1" x14ac:dyDescent="0.25"/>
    <row r="127" s="29" customFormat="1" hidden="1" x14ac:dyDescent="0.25"/>
    <row r="128" s="29" customFormat="1" hidden="1" x14ac:dyDescent="0.25"/>
    <row r="129" s="29" customFormat="1" hidden="1" x14ac:dyDescent="0.25"/>
    <row r="130" s="29" customFormat="1" hidden="1" x14ac:dyDescent="0.25"/>
  </sheetData>
  <sheetProtection algorithmName="SHA-512" hashValue="mtVd9Sijxbxu23Bf3xFIT9mEoglvPmQruL3jBdG7yHOiz4QUMW9W2k/FXIBs1iaRvft40xV3jZw5jERlOazGqA==" saltValue="DbRP8imC4eI0kpiZQe9kyg==" spinCount="100000" sheet="1" objects="1" scenarios="1"/>
  <mergeCells count="1">
    <mergeCell ref="A25:I25"/>
  </mergeCells>
  <conditionalFormatting sqref="G4:G8">
    <cfRule type="containsText" dxfId="4" priority="9" operator="containsText" text="Did Not Meet">
      <formula>NOT(ISERROR(SEARCH("Did Not Meet",G4)))</formula>
    </cfRule>
    <cfRule type="containsText" dxfId="3" priority="10" operator="containsText" text="Met">
      <formula>NOT(ISERROR(SEARCH("Met",G4)))</formula>
    </cfRule>
  </conditionalFormatting>
  <conditionalFormatting sqref="G18:G22">
    <cfRule type="containsText" dxfId="2" priority="2" operator="containsText" text="Did Not Meet">
      <formula>NOT(ISERROR(SEARCH("Did Not Meet",G18)))</formula>
    </cfRule>
    <cfRule type="containsText" dxfId="1" priority="3" operator="containsText" text="Met">
      <formula>NOT(ISERROR(SEARCH("Met",G18)))</formula>
    </cfRule>
  </conditionalFormatting>
  <conditionalFormatting sqref="H5:H8">
    <cfRule type="containsText" dxfId="0" priority="1" operator="containsText" text="*">
      <formula>NOT(ISERROR(SEARCH("*",H5)))</formula>
    </cfRule>
  </conditionalFormatting>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Title</vt:lpstr>
      <vt:lpstr>2. Getting Started</vt:lpstr>
      <vt:lpstr>3. Budget and Expenditures</vt:lpstr>
      <vt:lpstr>4. Child Count Allowance</vt:lpstr>
      <vt:lpstr>5. Large Expenditure Allowance</vt:lpstr>
      <vt:lpstr>6. MOE Comparisons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PartCMOECalculator</dc:title>
  <dc:creator>Laura Johnson</dc:creator>
  <cp:keywords>IDEA, Part C MOE</cp:keywords>
  <cp:lastModifiedBy>Laura Johnson</cp:lastModifiedBy>
  <dcterms:created xsi:type="dcterms:W3CDTF">2024-12-04T19:07:03Z</dcterms:created>
  <dcterms:modified xsi:type="dcterms:W3CDTF">2025-06-24T19:49:08Z</dcterms:modified>
</cp:coreProperties>
</file>