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5.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tables/table6.xml" ContentType="application/vnd.openxmlformats-officedocument.spreadsheetml.table+xml"/>
  <Override PartName="/xl/tables/table7.xml" ContentType="application/vnd.openxmlformats-officedocument.spreadsheetml.table+xml"/>
  <Override PartName="/xl/drawings/drawing2.xml" ContentType="application/vnd.openxmlformats-officedocument.drawing+xml"/>
  <Override PartName="/xl/tables/table8.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miss_\AppData\Local\Box\Box Edit\Documents\utiCWzhU5UKyzINbQvabog==\"/>
    </mc:Choice>
  </mc:AlternateContent>
  <xr:revisionPtr revIDLastSave="0" documentId="13_ncr:1_{1CBE6F96-B5CB-418B-BB40-AC02850167CB}" xr6:coauthVersionLast="47" xr6:coauthVersionMax="47" xr10:uidLastSave="{00000000-0000-0000-0000-000000000000}"/>
  <workbookProtection workbookAlgorithmName="SHA-512" workbookHashValue="nuQrO/HrWoePznZ4t49m5b3YJ4yV+q50cO6n/sOVr2Wzcq+Es0tZItGYyjbmd0iATdnBrpbh2LbRP0NNfzLYpQ==" workbookSaltValue="ZXT09UQ28tg38dJUE4ee0w==" workbookSpinCount="100000" lockStructure="1"/>
  <bookViews>
    <workbookView xWindow="-120" yWindow="-120" windowWidth="29040" windowHeight="15840" tabRatio="874" xr2:uid="{00000000-000D-0000-FFFF-FFFF00000000}"/>
  </bookViews>
  <sheets>
    <sheet name="1. Title Page" sheetId="11" r:id="rId1"/>
    <sheet name="2. Getting Started" sheetId="9" r:id="rId2"/>
    <sheet name="3. Data Sources" sheetId="8" r:id="rId3"/>
    <sheet name="4. III.A. Part C Personnel" sheetId="2" r:id="rId4"/>
    <sheet name="5. III.B. LA Activities" sheetId="3" r:id="rId5"/>
    <sheet name="6. III.C. Direct Services" sheetId="1" r:id="rId6"/>
    <sheet name="7. III.D. Act. Other Agencies" sheetId="5" r:id="rId7"/>
    <sheet name="8. III.E. Descr Optional Use" sheetId="7" r:id="rId8"/>
    <sheet name="9. III.F. Totals" sheetId="4" r:id="rId9"/>
    <sheet name="10. Blank Worksheet" sheetId="12" r:id="rId10"/>
  </sheets>
  <externalReferences>
    <externalReference r:id="rId11"/>
    <externalReference r:id="rId12"/>
  </externalReferences>
  <definedNames>
    <definedName name="Exception_c" localSheetId="0">[1]List!$A$2:$A$5</definedName>
    <definedName name="Exception_c">[2]List!$A$2:$A$5</definedName>
    <definedName name="_xlnm.Print_Area" localSheetId="3">'4. III.A. Part C Personnel'!$A$1:$O$38</definedName>
    <definedName name="_xlnm.Print_Titles" localSheetId="2">'3. Data Sources'!$A:$A,'3. Data Sources'!$1:$2</definedName>
    <definedName name="_xlnm.Print_Titles" localSheetId="3">'4. III.A. Part C Personnel'!$A:$A,'4. III.A. Part C Personnel'!$6:$7</definedName>
    <definedName name="_xlnm.Print_Titles" localSheetId="4">'5. III.B. LA Activities'!$A:$A,'5. III.B. LA Activities'!$6:$7</definedName>
    <definedName name="_xlnm.Print_Titles" localSheetId="5">'6. III.C. Direct Services'!$A:$A,'6. III.C. Direct Services'!$6:$7</definedName>
    <definedName name="_xlnm.Print_Titles" localSheetId="6">'7. III.D. Act. Other Agencies'!$A:$A,'7. III.D. Act. Other Agencies'!$6:$7</definedName>
    <definedName name="_xlnm.Print_Titles" localSheetId="7">'8. III.E. Descr Optional Use'!$A:$A,'8. III.E. Descr Optional Use'!$6:$7</definedName>
    <definedName name="_xlnm.Print_Titles" localSheetId="8">'9. III.F. Totals'!$A:$A,'9. III.F. Totals'!$6:$7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4" l="1"/>
  <c r="J6" i="7"/>
  <c r="J6" i="5"/>
  <c r="J6" i="1"/>
  <c r="J6" i="3"/>
  <c r="N6" i="2"/>
  <c r="B27" i="2" l="1"/>
  <c r="B25" i="2"/>
  <c r="B2" i="1" l="1"/>
  <c r="F6" i="2"/>
  <c r="D6" i="4"/>
  <c r="D6" i="7"/>
  <c r="D6" i="5"/>
  <c r="D6" i="1"/>
  <c r="D6" i="3"/>
  <c r="B2" i="4" l="1"/>
  <c r="B1" i="4"/>
  <c r="F13" i="4"/>
  <c r="C6" i="7"/>
  <c r="C6" i="5"/>
  <c r="C6" i="1"/>
  <c r="C6" i="3"/>
  <c r="C6" i="4"/>
  <c r="G6" i="4"/>
  <c r="E24" i="7"/>
  <c r="E12" i="4" s="1"/>
  <c r="D24" i="7"/>
  <c r="D12" i="4" s="1"/>
  <c r="F23" i="7"/>
  <c r="F22" i="7"/>
  <c r="F21" i="7"/>
  <c r="F20" i="7"/>
  <c r="F19" i="7"/>
  <c r="F18" i="7"/>
  <c r="F17" i="7"/>
  <c r="F16" i="7"/>
  <c r="F15" i="7"/>
  <c r="F14" i="7"/>
  <c r="F13" i="7"/>
  <c r="F12" i="7"/>
  <c r="F11" i="7"/>
  <c r="F10" i="7"/>
  <c r="F9" i="7"/>
  <c r="F8" i="7"/>
  <c r="G6" i="7"/>
  <c r="B2" i="7"/>
  <c r="B1" i="7"/>
  <c r="E24" i="5"/>
  <c r="E11" i="4" s="1"/>
  <c r="D24" i="5"/>
  <c r="D11" i="4" s="1"/>
  <c r="F23" i="5"/>
  <c r="F22" i="5"/>
  <c r="F21" i="5"/>
  <c r="F20" i="5"/>
  <c r="F19" i="5"/>
  <c r="F18" i="5"/>
  <c r="F17" i="5"/>
  <c r="F16" i="5"/>
  <c r="F15" i="5"/>
  <c r="F14" i="5"/>
  <c r="F13" i="5"/>
  <c r="F12" i="5"/>
  <c r="F11" i="5"/>
  <c r="F10" i="5"/>
  <c r="F9" i="5"/>
  <c r="F8" i="5"/>
  <c r="G6" i="5"/>
  <c r="B2" i="5"/>
  <c r="B1" i="5"/>
  <c r="F29" i="1"/>
  <c r="F28" i="1"/>
  <c r="F27" i="1"/>
  <c r="F26" i="1"/>
  <c r="F25" i="1"/>
  <c r="F24" i="1"/>
  <c r="F23" i="1"/>
  <c r="F22" i="1"/>
  <c r="F21" i="1"/>
  <c r="F20" i="1"/>
  <c r="F19" i="1"/>
  <c r="F18" i="1"/>
  <c r="F17" i="1"/>
  <c r="F16" i="1"/>
  <c r="F15" i="1"/>
  <c r="F14" i="1"/>
  <c r="F13" i="1"/>
  <c r="F12" i="1"/>
  <c r="F11" i="1"/>
  <c r="F10" i="1"/>
  <c r="F9" i="1"/>
  <c r="F8" i="1"/>
  <c r="E30" i="1"/>
  <c r="E10" i="4" s="1"/>
  <c r="D30" i="1"/>
  <c r="D10" i="4" s="1"/>
  <c r="G6" i="1"/>
  <c r="B1" i="1"/>
  <c r="F23" i="3"/>
  <c r="F22" i="3"/>
  <c r="F21" i="3"/>
  <c r="F20" i="3"/>
  <c r="F19" i="3"/>
  <c r="F18" i="3"/>
  <c r="F17" i="3"/>
  <c r="F16" i="3"/>
  <c r="F15" i="3"/>
  <c r="F14" i="3"/>
  <c r="F13" i="3"/>
  <c r="F12" i="3"/>
  <c r="F11" i="3"/>
  <c r="F10" i="3"/>
  <c r="F9" i="3"/>
  <c r="F8" i="3"/>
  <c r="E24" i="3"/>
  <c r="E9" i="4" s="1"/>
  <c r="D24" i="3"/>
  <c r="D9" i="4" s="1"/>
  <c r="G6" i="3"/>
  <c r="B2" i="3"/>
  <c r="B1" i="3"/>
  <c r="C6" i="2"/>
  <c r="H10" i="2"/>
  <c r="H9" i="2"/>
  <c r="H8" i="2"/>
  <c r="K22" i="2"/>
  <c r="K21" i="2"/>
  <c r="K20" i="2"/>
  <c r="K19" i="2"/>
  <c r="K18" i="2"/>
  <c r="K17" i="2"/>
  <c r="K16" i="2"/>
  <c r="K15" i="2"/>
  <c r="K14" i="2"/>
  <c r="K13" i="2"/>
  <c r="K12" i="2"/>
  <c r="K11" i="2"/>
  <c r="K10" i="2"/>
  <c r="K9" i="2"/>
  <c r="K8" i="2"/>
  <c r="I6" i="2"/>
  <c r="H22" i="2"/>
  <c r="H21" i="2"/>
  <c r="H20" i="2"/>
  <c r="H19" i="2"/>
  <c r="H18" i="2"/>
  <c r="H17" i="2"/>
  <c r="H16" i="2"/>
  <c r="H15" i="2"/>
  <c r="H14" i="2"/>
  <c r="H13" i="2"/>
  <c r="H12" i="2"/>
  <c r="H11" i="2"/>
  <c r="I23" i="2"/>
  <c r="E16" i="2"/>
  <c r="E15" i="2"/>
  <c r="E14" i="2"/>
  <c r="E13" i="2"/>
  <c r="E12" i="2"/>
  <c r="E11" i="2"/>
  <c r="E10" i="2"/>
  <c r="B26" i="2" s="1"/>
  <c r="E9" i="2"/>
  <c r="E8" i="2"/>
  <c r="E22" i="2"/>
  <c r="E21" i="2"/>
  <c r="E20" i="2"/>
  <c r="E19" i="2"/>
  <c r="E18" i="2"/>
  <c r="E17" i="2"/>
  <c r="B28" i="2" l="1"/>
  <c r="F24" i="7"/>
  <c r="F12" i="4" s="1"/>
  <c r="F24" i="5"/>
  <c r="F11" i="4" s="1"/>
  <c r="F30" i="1"/>
  <c r="F10" i="4" s="1"/>
  <c r="F24" i="3"/>
  <c r="F9" i="4" s="1"/>
  <c r="H23" i="2"/>
  <c r="F8" i="4" s="1"/>
  <c r="G23" i="2"/>
  <c r="E8" i="4" s="1"/>
  <c r="B1" i="2"/>
  <c r="I8" i="3"/>
  <c r="K8" i="3" s="1"/>
  <c r="I9" i="3"/>
  <c r="K9" i="3" s="1"/>
  <c r="I10" i="3"/>
  <c r="K10" i="3" s="1"/>
  <c r="I11" i="3"/>
  <c r="K11" i="3" s="1"/>
  <c r="I12" i="3"/>
  <c r="K12" i="3" s="1"/>
  <c r="I13" i="3"/>
  <c r="K13" i="3" s="1"/>
  <c r="I14" i="3"/>
  <c r="K14" i="3" s="1"/>
  <c r="I15" i="3"/>
  <c r="K15" i="3" s="1"/>
  <c r="I16" i="3"/>
  <c r="K16" i="3" s="1"/>
  <c r="I17" i="3"/>
  <c r="K17" i="3" s="1"/>
  <c r="I18" i="3"/>
  <c r="K18" i="3" s="1"/>
  <c r="I19" i="3"/>
  <c r="K19" i="3" s="1"/>
  <c r="I20" i="3"/>
  <c r="K20" i="3" s="1"/>
  <c r="I21" i="3"/>
  <c r="K21" i="3" s="1"/>
  <c r="I22" i="3"/>
  <c r="K22" i="3" s="1"/>
  <c r="I23" i="3"/>
  <c r="J24" i="7"/>
  <c r="J12" i="4" s="1"/>
  <c r="J24" i="5"/>
  <c r="J11" i="4" s="1"/>
  <c r="J30" i="1"/>
  <c r="J10" i="4" s="1"/>
  <c r="J24" i="3"/>
  <c r="J9" i="4" s="1"/>
  <c r="N23" i="2"/>
  <c r="J8" i="4" s="1"/>
  <c r="B2" i="2"/>
  <c r="I13" i="4"/>
  <c r="K13" i="4" s="1"/>
  <c r="I14" i="7"/>
  <c r="K14" i="7" s="1"/>
  <c r="I13" i="7"/>
  <c r="K13" i="7" s="1"/>
  <c r="I12" i="7"/>
  <c r="K12" i="7" s="1"/>
  <c r="I11" i="7"/>
  <c r="K11" i="7" s="1"/>
  <c r="I10" i="7"/>
  <c r="K10" i="7" s="1"/>
  <c r="I15" i="5"/>
  <c r="K15" i="5" s="1"/>
  <c r="I14" i="5"/>
  <c r="K14" i="5" s="1"/>
  <c r="I13" i="5"/>
  <c r="K13" i="5" s="1"/>
  <c r="I12" i="5"/>
  <c r="K12" i="5" s="1"/>
  <c r="I11" i="5"/>
  <c r="K11" i="5" s="1"/>
  <c r="I17" i="1"/>
  <c r="K17" i="1" s="1"/>
  <c r="I16" i="1"/>
  <c r="K16" i="1" s="1"/>
  <c r="I15" i="1"/>
  <c r="K15" i="1" s="1"/>
  <c r="I14" i="1"/>
  <c r="K14" i="1" s="1"/>
  <c r="I13" i="1"/>
  <c r="K13" i="1" s="1"/>
  <c r="M15" i="2"/>
  <c r="O15" i="2" s="1"/>
  <c r="M14" i="2"/>
  <c r="O14" i="2" s="1"/>
  <c r="M13" i="2"/>
  <c r="O13" i="2" s="1"/>
  <c r="M12" i="2"/>
  <c r="O12" i="2" s="1"/>
  <c r="M11" i="2"/>
  <c r="O11" i="2" s="1"/>
  <c r="M22" i="2"/>
  <c r="O22" i="2" s="1"/>
  <c r="M21" i="2"/>
  <c r="O21" i="2" s="1"/>
  <c r="M20" i="2"/>
  <c r="O20" i="2" s="1"/>
  <c r="M19" i="2"/>
  <c r="O19" i="2" s="1"/>
  <c r="M18" i="2"/>
  <c r="O18" i="2" s="1"/>
  <c r="M17" i="2"/>
  <c r="O17" i="2" s="1"/>
  <c r="M16" i="2"/>
  <c r="O16" i="2" s="1"/>
  <c r="M10" i="2"/>
  <c r="O10" i="2" s="1"/>
  <c r="M9" i="2"/>
  <c r="O9" i="2" s="1"/>
  <c r="M8" i="2"/>
  <c r="C23" i="2"/>
  <c r="H24" i="7"/>
  <c r="H12" i="4" s="1"/>
  <c r="I23" i="7"/>
  <c r="K23" i="7" s="1"/>
  <c r="I22" i="7"/>
  <c r="K22" i="7" s="1"/>
  <c r="I21" i="7"/>
  <c r="K21" i="7" s="1"/>
  <c r="I20" i="7"/>
  <c r="K20" i="7" s="1"/>
  <c r="I19" i="7"/>
  <c r="K19" i="7" s="1"/>
  <c r="I18" i="7"/>
  <c r="K18" i="7" s="1"/>
  <c r="I17" i="7"/>
  <c r="K17" i="7" s="1"/>
  <c r="I16" i="7"/>
  <c r="K16" i="7" s="1"/>
  <c r="I15" i="7"/>
  <c r="K15" i="7" s="1"/>
  <c r="I9" i="7"/>
  <c r="K9" i="7" s="1"/>
  <c r="I8" i="7"/>
  <c r="K8" i="7" s="1"/>
  <c r="I23" i="5"/>
  <c r="K23" i="5" s="1"/>
  <c r="I22" i="5"/>
  <c r="K22" i="5" s="1"/>
  <c r="I21" i="5"/>
  <c r="K21" i="5" s="1"/>
  <c r="I20" i="5"/>
  <c r="K20" i="5" s="1"/>
  <c r="I19" i="5"/>
  <c r="K19" i="5" s="1"/>
  <c r="I18" i="5"/>
  <c r="K18" i="5" s="1"/>
  <c r="I17" i="5"/>
  <c r="K17" i="5" s="1"/>
  <c r="I16" i="5"/>
  <c r="K16" i="5" s="1"/>
  <c r="I10" i="5"/>
  <c r="K10" i="5" s="1"/>
  <c r="I9" i="5"/>
  <c r="K9" i="5" s="1"/>
  <c r="I8" i="5"/>
  <c r="K8" i="5" s="1"/>
  <c r="H24" i="5"/>
  <c r="H11" i="4" s="1"/>
  <c r="I29" i="1"/>
  <c r="K29" i="1" s="1"/>
  <c r="I28" i="1"/>
  <c r="K28" i="1" s="1"/>
  <c r="I27" i="1"/>
  <c r="K27" i="1" s="1"/>
  <c r="I26" i="1"/>
  <c r="K26" i="1" s="1"/>
  <c r="I25" i="1"/>
  <c r="K25" i="1" s="1"/>
  <c r="I24" i="1"/>
  <c r="K24" i="1" s="1"/>
  <c r="I23" i="1"/>
  <c r="K23" i="1" s="1"/>
  <c r="I22" i="1"/>
  <c r="K22" i="1" s="1"/>
  <c r="I21" i="1"/>
  <c r="K21" i="1" s="1"/>
  <c r="I20" i="1"/>
  <c r="K20" i="1" s="1"/>
  <c r="I19" i="1"/>
  <c r="K19" i="1" s="1"/>
  <c r="I18" i="1"/>
  <c r="K18" i="1" s="1"/>
  <c r="I12" i="1"/>
  <c r="K12" i="1" s="1"/>
  <c r="I11" i="1"/>
  <c r="K11" i="1" s="1"/>
  <c r="I10" i="1"/>
  <c r="K10" i="1" s="1"/>
  <c r="I9" i="1"/>
  <c r="K9" i="1" s="1"/>
  <c r="I8" i="1"/>
  <c r="K8" i="1" s="1"/>
  <c r="L23" i="2"/>
  <c r="H8" i="4" s="1"/>
  <c r="G24" i="7"/>
  <c r="G12" i="4" s="1"/>
  <c r="C24" i="7"/>
  <c r="C12" i="4" s="1"/>
  <c r="D22" i="4" s="1"/>
  <c r="C24" i="5"/>
  <c r="C11" i="4" s="1"/>
  <c r="G24" i="5"/>
  <c r="G11" i="4" s="1"/>
  <c r="G22" i="4" l="1"/>
  <c r="D21" i="4"/>
  <c r="G21" i="4"/>
  <c r="E14" i="4"/>
  <c r="F14" i="4"/>
  <c r="I24" i="3"/>
  <c r="K24" i="7"/>
  <c r="K12" i="4" s="1"/>
  <c r="K23" i="3"/>
  <c r="O8" i="2"/>
  <c r="O23" i="2" s="1"/>
  <c r="K8" i="4" s="1"/>
  <c r="M23" i="2"/>
  <c r="I8" i="4" s="1"/>
  <c r="K30" i="1"/>
  <c r="K10" i="4" s="1"/>
  <c r="K24" i="5"/>
  <c r="K11" i="4" s="1"/>
  <c r="J14" i="4"/>
  <c r="I24" i="7"/>
  <c r="I12" i="4" s="1"/>
  <c r="I24" i="5"/>
  <c r="I11" i="4" s="1"/>
  <c r="I30" i="1"/>
  <c r="I10" i="4" s="1"/>
  <c r="E23" i="2"/>
  <c r="C8" i="4" s="1"/>
  <c r="K23" i="2"/>
  <c r="G8" i="4" s="1"/>
  <c r="G30" i="1"/>
  <c r="G10" i="4" s="1"/>
  <c r="H30" i="1"/>
  <c r="C30" i="1"/>
  <c r="C10" i="4" s="1"/>
  <c r="D20" i="4" s="1"/>
  <c r="H24" i="3"/>
  <c r="G24" i="3"/>
  <c r="G9" i="4" s="1"/>
  <c r="C24" i="3"/>
  <c r="C9" i="4" s="1"/>
  <c r="D19" i="4" s="1"/>
  <c r="G18" i="4" l="1"/>
  <c r="G20" i="4"/>
  <c r="G19" i="4"/>
  <c r="H10" i="4"/>
  <c r="H9" i="4"/>
  <c r="K24" i="3"/>
  <c r="K9" i="4" s="1"/>
  <c r="K14" i="4" s="1"/>
  <c r="I9" i="4"/>
  <c r="I14" i="4" s="1"/>
  <c r="G14" i="4"/>
  <c r="F23" i="2"/>
  <c r="D8" i="4" s="1"/>
  <c r="D18" i="4" s="1"/>
  <c r="D23" i="4" s="1"/>
  <c r="D24" i="4" l="1"/>
  <c r="G23" i="4"/>
  <c r="D14" i="4"/>
  <c r="H14" i="4"/>
  <c r="N4" i="2" s="1"/>
  <c r="G24" i="4" l="1"/>
  <c r="J4" i="4"/>
  <c r="J4" i="1"/>
  <c r="J4" i="5"/>
  <c r="J4" i="7"/>
  <c r="J4" i="3"/>
  <c r="C14" i="4"/>
  <c r="C16" i="4" s="1"/>
  <c r="F16" i="4" l="1"/>
  <c r="B4" i="4"/>
  <c r="C4" i="7"/>
  <c r="C4" i="1"/>
  <c r="C4" i="5"/>
  <c r="C4" i="2"/>
  <c r="C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tc={CB727D7F-EE7F-DA42-BC8B-B8D36F96F83E}</author>
  </authors>
  <commentList>
    <comment ref="D14" authorId="0" shapeId="0" xr:uid="{00000000-0006-0000-0400-000001000000}">
      <text>
        <t>[Threaded comment]
Your version of Excel allows you to read this threaded comment; however, any edits to it will get removed if the file is opened in a newer version of Excel. Learn more: https://go.microsoft.com/fwlink/?linkid=870924
Comment:
    Explain where the additional $4,000 went
Reply:
    See note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tc={DE980725-04A7-DE41-B2B6-A5FFAF44395A}</author>
    <author>tc={3FCC2D9E-BC2B-A84F-825C-70B25DA8BCF4}</author>
  </authors>
  <commentList>
    <comment ref="D23" authorId="0" shapeId="0" xr:uid="{00000000-0006-0000-0500-000001000000}">
      <text>
        <t>[Threaded comment]
Your version of Excel allows you to read this threaded comment; however, any edits to it will get removed if the file is opened in a newer version of Excel. Learn more: https://go.microsoft.com/fwlink/?linkid=870924
Comment:
    Explain where the additional $842.40 is coming from
Reply:
    See note, also I lowered the number to 827.</t>
      </text>
    </comment>
    <comment ref="G30" authorId="1" shapeId="0" xr:uid="{00000000-0006-0000-0500-000002000000}">
      <text>
        <t>[Threaded comment]
Your version of Excel allows you to read this threaded comment; however, any edits to it will get removed if the file is opened in a newer version of Excel. Learn more: https://go.microsoft.com/fwlink/?linkid=870924
Comment:
    Explain where the remaining $5400 (approximately) from the Unexpended Part C Funds is going - since it’s not showing up in the Tydings Period Budgeted.
Reply:
    N/A now. See note for rebudgeting of $16,093.</t>
      </text>
    </comment>
  </commentList>
</comments>
</file>

<file path=xl/sharedStrings.xml><?xml version="1.0" encoding="utf-8"?>
<sst xmlns="http://schemas.openxmlformats.org/spreadsheetml/2006/main" count="309" uniqueCount="184">
  <si>
    <t>End of worksheet</t>
  </si>
  <si>
    <t>Section of budget</t>
  </si>
  <si>
    <t>Name of staff</t>
  </si>
  <si>
    <t>Email</t>
  </si>
  <si>
    <t>Phone number</t>
  </si>
  <si>
    <t>Description of datafile</t>
  </si>
  <si>
    <t>Name and location of datafile</t>
  </si>
  <si>
    <t>Notes</t>
  </si>
  <si>
    <t>III.A. Part C Personnel</t>
  </si>
  <si>
    <t>III.B. Activities</t>
  </si>
  <si>
    <t>III.C. EI Services</t>
  </si>
  <si>
    <t>III.D. Activities Other State Agencies</t>
  </si>
  <si>
    <t>III.E. Description of Optional Use of Funds</t>
  </si>
  <si>
    <t>Total</t>
  </si>
  <si>
    <t>Notes:</t>
  </si>
  <si>
    <t>Major Activity (sample activities provided; note that some activities may require prior approval; overwrite as appropriate for your state)</t>
  </si>
  <si>
    <t>Child Find</t>
  </si>
  <si>
    <t>Financial monitoring/audit</t>
  </si>
  <si>
    <t>Evaluations (contractors, eligibility)</t>
  </si>
  <si>
    <t xml:space="preserve">Public awareness materials design and printing </t>
  </si>
  <si>
    <t>Family Outcomes Survey (parent survey)</t>
  </si>
  <si>
    <t>Data system</t>
  </si>
  <si>
    <t>CSPD/PD training</t>
  </si>
  <si>
    <t>Dispute resolution</t>
  </si>
  <si>
    <t>ICC Meeting costs (travel, interpreters)</t>
  </si>
  <si>
    <t>EI Services (sample activities provided; overwrite as appropriate for your state)</t>
  </si>
  <si>
    <t>Assistive Technology Device</t>
  </si>
  <si>
    <t>Assistive Technology Service</t>
  </si>
  <si>
    <t>Audiology</t>
  </si>
  <si>
    <t>Family coaching &amp; counseling</t>
  </si>
  <si>
    <t>Health Services</t>
  </si>
  <si>
    <t>Medical Services (for diagnostic evaluation only)</t>
  </si>
  <si>
    <t>Nursing Services</t>
  </si>
  <si>
    <t>Nutrition Services</t>
  </si>
  <si>
    <t>Occupational Therapy</t>
  </si>
  <si>
    <t>Physical Therapy</t>
  </si>
  <si>
    <t>Psychological Services</t>
  </si>
  <si>
    <t>Social Work</t>
  </si>
  <si>
    <t>Special Instruction</t>
  </si>
  <si>
    <t>Speech Language Pathology</t>
  </si>
  <si>
    <t>Transportation (for families)</t>
  </si>
  <si>
    <t>Vision Services</t>
  </si>
  <si>
    <t>Data Sources:</t>
  </si>
  <si>
    <r>
      <t>State Age</t>
    </r>
    <r>
      <rPr>
        <b/>
        <sz val="12"/>
        <color rgb="FF000000"/>
        <rFont val="Calibri"/>
        <family val="2"/>
        <scheme val="minor"/>
      </rPr>
      <t>ncy</t>
    </r>
    <r>
      <rPr>
        <b/>
        <sz val="12"/>
        <color theme="1"/>
        <rFont val="Calibri"/>
        <family val="2"/>
        <scheme val="minor"/>
      </rPr>
      <t xml:space="preserve"> Receiving Funds</t>
    </r>
  </si>
  <si>
    <t>Major Activity</t>
  </si>
  <si>
    <t>Section</t>
  </si>
  <si>
    <t>III.A.</t>
  </si>
  <si>
    <t>III.B.</t>
  </si>
  <si>
    <t>III.C.</t>
  </si>
  <si>
    <t>III.D.</t>
  </si>
  <si>
    <t>III.E.</t>
  </si>
  <si>
    <t>IV.B. (Indirect)</t>
  </si>
  <si>
    <t>Total (Rows 1-6)</t>
  </si>
  <si>
    <t>Final Liquidation Expenditures</t>
  </si>
  <si>
    <t>Grant Amount</t>
  </si>
  <si>
    <t>Enter as a four digit number.</t>
  </si>
  <si>
    <t>Enter the Grant Award Number</t>
  </si>
  <si>
    <t>Grant Award Number</t>
  </si>
  <si>
    <t>Enter the information below about the IDEA Part C grant you want to enter in this calculator.</t>
  </si>
  <si>
    <t>For each section of the IDEA Part C grant application budget, list contact information for staff who provided data</t>
  </si>
  <si>
    <t>Agency or department</t>
  </si>
  <si>
    <t>Federal Fiscal Year Grant Award</t>
  </si>
  <si>
    <t>IV.B. Restricted Rate or Cost Allocation Plan Amount</t>
  </si>
  <si>
    <t>Section III.A. Part C Personnel (Funded by IDEA Part C Funds)</t>
  </si>
  <si>
    <t xml:space="preserve">Section III.B. Maintenance &amp; Implementation Activities for the Lead Agency (Funded by IDEA Part C Funds)  </t>
  </si>
  <si>
    <t>Section III.C. Direct Services (Funded by IDEA Part C Funds)</t>
  </si>
  <si>
    <t>SECTION III.D. Activities by Other State Agencies (Funded by IDEA Part C funds)</t>
  </si>
  <si>
    <t>SECTION III.E. Description of Optional Use of IDEA Part C Funds</t>
  </si>
  <si>
    <t>SECTION III.F. Totals (IDEA Part C Funds)</t>
  </si>
  <si>
    <t>Total Salary and Fringe Benefits</t>
  </si>
  <si>
    <t>Unexpended Part C Funds</t>
  </si>
  <si>
    <t>Budgeted</t>
  </si>
  <si>
    <t>Total available/unexpended funds</t>
  </si>
  <si>
    <t>Budgeted Salary and Fringe Benefits</t>
  </si>
  <si>
    <t>Remaining application budget amount</t>
  </si>
  <si>
    <t>Activity Description</t>
  </si>
  <si>
    <t>Direct Service Description</t>
  </si>
  <si>
    <r>
      <t>Unexpended Part C Funds</t>
    </r>
    <r>
      <rPr>
        <b/>
        <sz val="12"/>
        <color theme="0"/>
        <rFont val="Calibri"/>
        <family val="2"/>
        <scheme val="minor"/>
      </rPr>
      <t xml:space="preserve"> </t>
    </r>
  </si>
  <si>
    <t>Application Row No.</t>
  </si>
  <si>
    <t>N of positions funded 100% with Part C funds</t>
  </si>
  <si>
    <t>N of positions funded less than 100% with Part C funds</t>
  </si>
  <si>
    <t>Service Coordination</t>
  </si>
  <si>
    <t>Sign Language &amp; Cued Speech</t>
  </si>
  <si>
    <t>This cell intentionally left blank.</t>
  </si>
  <si>
    <t>End of worksheet.</t>
  </si>
  <si>
    <t>https://cifr.wested.org/resource/part-c-budget-calculator/</t>
  </si>
  <si>
    <t>This workbook may contain Personally Identifiable Information (PII). State lead agencies (LAs) should follow appropriate procedures for protecting PII.</t>
  </si>
  <si>
    <t>H181XXXXXXX</t>
  </si>
  <si>
    <t>John Smith</t>
  </si>
  <si>
    <t>Human Resources</t>
  </si>
  <si>
    <t>john.smith@state.us.gov</t>
  </si>
  <si>
    <t>222-222-2222</t>
  </si>
  <si>
    <t>wage workup</t>
  </si>
  <si>
    <t>SFY 2024 Wage Workup</t>
  </si>
  <si>
    <t>Ask for report in November and again in June</t>
  </si>
  <si>
    <t>Sue Jones</t>
  </si>
  <si>
    <t>Contracts</t>
  </si>
  <si>
    <t>sue.jones@state.us.gov</t>
  </si>
  <si>
    <t>333-333-3333</t>
  </si>
  <si>
    <t>contract &amp; SOW</t>
  </si>
  <si>
    <t>MDA &amp; SC master contract SFY 2024</t>
  </si>
  <si>
    <t>request in early December</t>
  </si>
  <si>
    <t>Sam White</t>
  </si>
  <si>
    <t>Accounting</t>
  </si>
  <si>
    <t>sam.white@state.us.gov</t>
  </si>
  <si>
    <t>444-444-4444</t>
  </si>
  <si>
    <t>School for Deaf and Blind contract</t>
  </si>
  <si>
    <t>FFY 2023 Quarterly Expenditure Report - Part C</t>
  </si>
  <si>
    <t>FFY 2023 Monthly Expenditure Report - Part C</t>
  </si>
  <si>
    <t>Ray Blair</t>
  </si>
  <si>
    <t>LA Fiscal Team</t>
  </si>
  <si>
    <t>ray.blair@state.us.gov</t>
  </si>
  <si>
    <t>555-555-5555</t>
  </si>
  <si>
    <t>Cost Allocation rate for Part C</t>
  </si>
  <si>
    <t>CAP-Appenix J restricted rate for Part C</t>
  </si>
  <si>
    <t>Part C Coordinator</t>
  </si>
  <si>
    <t>100% LA: Overall management of the program, develops grant, develops policies and procedures and provides oversight for all grant activities staff, and contractors.</t>
  </si>
  <si>
    <t>Assistant Part C Coordinator</t>
  </si>
  <si>
    <t>90% LA, 10% ICC: Provides assistance to Part C coordinator, drafts APR and SSIP manages public outreach and ICC activities.</t>
  </si>
  <si>
    <t>Data Manager</t>
  </si>
  <si>
    <t>100% LA: Manages all data collection, analysis, and use of Part C and other EI data, works with data contactor on updates to the system, and provides data reports for APR and data tables.</t>
  </si>
  <si>
    <t>Training and PD Manager</t>
  </si>
  <si>
    <t>90% LA, 10% ICC: Develops, coordinates, and provides training throughout the EI program.
Coordinate personnel development with other state and community training opportunities. Provide technical assistance to staff regarding early intervention issues as necessary. Provide new member orientation to ICC.</t>
  </si>
  <si>
    <t>Administrative Assistant</t>
  </si>
  <si>
    <t>100% LA:  Provides staff support by performing such duties as composing correspondence, maintaining daily calendars, taking and transcribing minutes, scheduling meetings, conferences and screening mail.  Manages calls to the office and delivers information to the public, state and federal personnel. Maintains and assemble training materials and ICC business documents.</t>
  </si>
  <si>
    <t>Quality Assurance Specialist</t>
  </si>
  <si>
    <t>100%: Provides support for all data and policy/procedural activities. Participates in monitoring data collection and analysis.</t>
  </si>
  <si>
    <t>Actvities for the Central Directory and online developmental screening and related print materials for up to five new languages (Vietnamese, Russian, Ukranian, Haitian Creole, and Korean)</t>
  </si>
  <si>
    <t>Annual audit costs</t>
  </si>
  <si>
    <t>Contracts to carry out multidisciplinary evaluations and assessments in the five regions.</t>
  </si>
  <si>
    <t>Design and printing costs for family brochures, parent rights document, and other identified materials.</t>
  </si>
  <si>
    <t>Contract to carry out dissemination of and data anaylsis of Family Outcomes Survey data for SPP Indicator 4.</t>
  </si>
  <si>
    <t>Contract design work to maintain or enhance state EI data system features  as well as covering cost of licenses for new positions.</t>
  </si>
  <si>
    <t>Funds to cover the costs related to mediation or due process hearings, including fees for transcription, mediators, and due process hearing officers.</t>
  </si>
  <si>
    <t>Funds to obtain services such as printing, room rental and other expenses incurred by ICC responsibilities. Reimbursement of ICC parent members for expenses to attend SICC meetings and representing SICC at state and national meetings.</t>
  </si>
  <si>
    <t>Devices purchased in accordance with 34 CFR 303.13(b)(1)</t>
  </si>
  <si>
    <t>Services provided in accordance with 34 CFR 303.13(b)(1)</t>
  </si>
  <si>
    <t>Services provided in accordance with 34 CFR 303.13(b)(2)</t>
  </si>
  <si>
    <t>Services provided in accordance with 34 CFR 303.13(b)(3)</t>
  </si>
  <si>
    <t>Services provided in accordance with 34 CFR 303.13(b)(4)</t>
  </si>
  <si>
    <t>Services provided in accordance with 34 CFR 303.13(b)(5)</t>
  </si>
  <si>
    <t>Services provided in accordance with 34 CFR 303.13(b)(6)</t>
  </si>
  <si>
    <t>Services provided in accordance with 34 CFR 303.13(b)(7)</t>
  </si>
  <si>
    <t>Services provided in accordance with 34 CFR 303.13(b)(8)</t>
  </si>
  <si>
    <t>Services provided in accordance with 34 CFR 303.13(b)(9)</t>
  </si>
  <si>
    <t>Services provided in accordance with 34 CFR 303.13(b)(10)</t>
  </si>
  <si>
    <t>Services provided in accordance with 34 CFR 303.13(b)(11) and 303.34</t>
  </si>
  <si>
    <t>Services provided in accordance with 34 CFR 303.13(b)(12)</t>
  </si>
  <si>
    <t>Services provided in accordance with 34 CFR 303.13(b)(13)</t>
  </si>
  <si>
    <t>Services provided in accordance with 34 CFR 303.13(b)(14)</t>
  </si>
  <si>
    <t>Services provided in accordance with 34 CFR 303.13(b)(15)</t>
  </si>
  <si>
    <t>Services provided in accordance with 34 CFR 303.13(b)(16)</t>
  </si>
  <si>
    <t>Services provided in accordance with 34 CFR 303.13(b)(17)</t>
  </si>
  <si>
    <t>School for Deaf and Blind</t>
  </si>
  <si>
    <t>Services to provide functional assessments and intervention services to infants and toddlers identified with a hearing or visual impairment or dual sensory impairment.</t>
  </si>
  <si>
    <t>n/a</t>
  </si>
  <si>
    <t xml:space="preserve">July 10, 2023 Revised: Row 8 and 11 - increase reflects new staff hired at higher salary than planned in application - moved $3,173 from Tab 5, Row 14  </t>
  </si>
  <si>
    <t>July 10, 2023: Revised budgeted amount for SLP to increase by $827 transferred from Tab 5, Row 14.</t>
  </si>
  <si>
    <t xml:space="preserve">July 10, 2023 Revised: $4,000 transferred to other sections:  $3,173 to cover increased salaries in Tab 4 , Rows 8 &amp; 11; and $827 added to Tab 6, Row 23. </t>
  </si>
  <si>
    <t>Revised October 1, 2024: Funds for Row 22 &amp; 23 transferred from  unexpended funds for Direct Services in Column F.</t>
  </si>
  <si>
    <r>
      <t xml:space="preserve">Funding for the provision of national and statewide training and personnel development initiatives including those coordinated with University's Institute for Excellence in Early Childhood and Department of HHS to support EI  professional development, including state staff </t>
    </r>
    <r>
      <rPr>
        <sz val="12"/>
        <color rgb="FF000000"/>
        <rFont val="Calibri"/>
        <family val="2"/>
      </rPr>
      <t>travel to out of state conferences especially those sponsored by OSEP</t>
    </r>
    <r>
      <rPr>
        <sz val="12"/>
        <color theme="1"/>
        <rFont val="Calibri"/>
        <family val="2"/>
      </rPr>
      <t xml:space="preserve"> and Technical Assistance Centers.</t>
    </r>
  </si>
  <si>
    <t>Total salary and benefits funded 100% with Part C funds</t>
  </si>
  <si>
    <t>Total salary and benefits funded less than 100% with Part C funds</t>
  </si>
  <si>
    <t>Percentage Funded by Part C</t>
  </si>
  <si>
    <t>Budgeted Salary and Fringe Benefits Funded by Part C</t>
  </si>
  <si>
    <t>Expended Part C Funds to Date</t>
  </si>
  <si>
    <t xml:space="preserve">Unexpended Part C Funds  </t>
  </si>
  <si>
    <t xml:space="preserve">Unexpended Part C Funds   </t>
  </si>
  <si>
    <t xml:space="preserve">Budgeted  </t>
  </si>
  <si>
    <t xml:space="preserve">Budgeted   </t>
  </si>
  <si>
    <t xml:space="preserve">Expended Part C Funds  </t>
  </si>
  <si>
    <t xml:space="preserve">Total Salary and Fringe Benefits  </t>
  </si>
  <si>
    <t xml:space="preserve">Percentage Funded by Part C  </t>
  </si>
  <si>
    <t xml:space="preserve">Budgeted Salary and Fringe Benefits  </t>
  </si>
  <si>
    <t xml:space="preserve">Expended Part C-Funded Salary and Fringe Benefits to Date  </t>
  </si>
  <si>
    <t>Expended Part C-Funded Salary and Fringe Benefits to Date</t>
  </si>
  <si>
    <t xml:space="preserve">Expended Part C Funds </t>
  </si>
  <si>
    <t xml:space="preserve">Unexpended Part C Funds </t>
  </si>
  <si>
    <t xml:space="preserve">Budgeted </t>
  </si>
  <si>
    <t xml:space="preserve">CIFR makes the Part C Budget Calculator available to state LAs for their independent use and planning and as general guidance only. It does not replace professional guidance or other decision-making methods or tools. State LAs and any other users are responsible for determining their own legal, regulatory, contractual, or other responsibilities, and for ensuring that their calculations and reporting are correct. 
The Center for IDEA Fiscal Reporting (CIFR) is a partnership among WestEd, AEM Corporation, American Institutes for Research (AIR), Emerald Consulting, the Frank Porter Graham Child Development Institute at the University of North Carolina at Chapel Hill, the Center for Technical Assistance for Excellence in Special Education (TAESE) at Utah State University, and Westat. The Improve Group is CIFR's external evaluator. 
The contents of this document were developed under a grant from the U.S. Department of Education, #H373F200001. However, this document does not necessarily represent the policy of the U.S. Department of Education, and you should not assume endorsement by the Federal Government. Project Officers: Jennifer Finch and Charles Kniseley.
Suggested Citation: Center for IDEA Fiscal Reporting. (2022). IDEA Part C annual budget calculator v1.1. Wested. </t>
  </si>
  <si>
    <t xml:space="preserve">Version 1.1, updated January 2023. Please ensure that you are using the most recent version of the Budget Calculator by going to: </t>
  </si>
  <si>
    <t>Part C Funded Personnel From Federal Grant</t>
  </si>
  <si>
    <t>Position Description and Distinction Between LA or ICC roles</t>
  </si>
  <si>
    <r>
      <t xml:space="preserve">IDEA Part C Annual Grant Budget Calculator
</t>
    </r>
    <r>
      <rPr>
        <sz val="16"/>
        <color rgb="FF000000"/>
        <rFont val="Calibri"/>
        <family val="2"/>
        <scheme val="minor"/>
      </rPr>
      <t xml:space="preserve">v1.1, updated January 2023
</t>
    </r>
    <r>
      <rPr>
        <b/>
        <sz val="24"/>
        <color rgb="FFFF0000"/>
        <rFont val="Calibri"/>
        <family val="2"/>
        <scheme val="minor"/>
      </rPr>
      <t>Sample data—Hypothetical State Lead Agency</t>
    </r>
    <r>
      <rPr>
        <sz val="36"/>
        <color rgb="FF00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</si>
</sst>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_(&quot;$&quot;* #,##0_);_(&quot;$&quot;* \(#,##0\);_(&quot;$&quot;* &quot;-&quot;??_);_(@_)"/>
  </numFmts>
  <fonts count="27" x14ac:knownFonts="1">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2"/>
      <color rgb="FFFF0000"/>
      <name val="Calibri"/>
      <family val="2"/>
      <scheme val="minor"/>
    </font>
    <font>
      <sz val="12"/>
      <name val="Calibri"/>
      <family val="2"/>
      <scheme val="minor"/>
    </font>
    <font>
      <b/>
      <sz val="12"/>
      <color rgb="FF000000"/>
      <name val="Calibri"/>
      <family val="2"/>
      <scheme val="minor"/>
    </font>
    <font>
      <b/>
      <sz val="12"/>
      <name val="Calibri"/>
      <family val="2"/>
      <scheme val="minor"/>
    </font>
    <font>
      <b/>
      <sz val="18"/>
      <color theme="1"/>
      <name val="Calibri"/>
      <family val="2"/>
      <scheme val="minor"/>
    </font>
    <font>
      <sz val="36"/>
      <color rgb="FF000000"/>
      <name val="Calibri"/>
      <family val="2"/>
      <scheme val="minor"/>
    </font>
    <font>
      <sz val="16"/>
      <color rgb="FF000000"/>
      <name val="Calibri"/>
      <family val="2"/>
      <scheme val="minor"/>
    </font>
    <font>
      <b/>
      <sz val="11"/>
      <name val="Calibri"/>
      <family val="2"/>
      <scheme val="minor"/>
    </font>
    <font>
      <sz val="12"/>
      <color theme="0"/>
      <name val="Calibri"/>
      <family val="2"/>
      <scheme val="minor"/>
    </font>
    <font>
      <sz val="12"/>
      <color rgb="FF000000"/>
      <name val="Calibri"/>
      <family val="2"/>
    </font>
    <font>
      <b/>
      <sz val="12"/>
      <color theme="0"/>
      <name val="Calibri"/>
      <family val="2"/>
      <scheme val="minor"/>
    </font>
    <font>
      <b/>
      <sz val="18"/>
      <color rgb="FFFF0000"/>
      <name val="Calibri"/>
      <family val="2"/>
      <scheme val="minor"/>
    </font>
    <font>
      <b/>
      <sz val="12"/>
      <color rgb="FFFF0000"/>
      <name val="Calibri"/>
      <family val="2"/>
      <scheme val="minor"/>
    </font>
    <font>
      <sz val="8"/>
      <name val="Calibri"/>
      <family val="2"/>
      <scheme val="minor"/>
    </font>
    <font>
      <b/>
      <sz val="12"/>
      <color theme="1"/>
      <name val="Calibri"/>
      <family val="2"/>
      <scheme val="minor"/>
    </font>
    <font>
      <sz val="12"/>
      <color theme="0" tint="-0.249977111117893"/>
      <name val="Calibri"/>
      <family val="2"/>
      <scheme val="minor"/>
    </font>
    <font>
      <sz val="11"/>
      <color theme="0"/>
      <name val="Calibri"/>
      <family val="2"/>
    </font>
    <font>
      <i/>
      <sz val="9"/>
      <color theme="1"/>
      <name val="Calibri"/>
      <family val="2"/>
    </font>
    <font>
      <u/>
      <sz val="12"/>
      <color theme="10"/>
      <name val="Calibri"/>
      <family val="2"/>
      <scheme val="minor"/>
    </font>
    <font>
      <u/>
      <sz val="11"/>
      <color theme="10"/>
      <name val="Calibri"/>
      <family val="2"/>
      <scheme val="minor"/>
    </font>
    <font>
      <sz val="12"/>
      <color theme="1"/>
      <name val="Calibri"/>
      <family val="2"/>
    </font>
    <font>
      <b/>
      <sz val="24"/>
      <color rgb="FFFF000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auto="1"/>
      </left>
      <right/>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top style="thin">
        <color indexed="64"/>
      </top>
      <bottom/>
      <diagonal/>
    </border>
    <border>
      <left style="thin">
        <color theme="0"/>
      </left>
      <right style="thin">
        <color theme="0"/>
      </right>
      <top style="thin">
        <color theme="0"/>
      </top>
      <bottom style="thin">
        <color theme="0"/>
      </bottom>
      <diagonal/>
    </border>
    <border>
      <left/>
      <right style="thick">
        <color auto="1"/>
      </right>
      <top/>
      <bottom/>
      <diagonal/>
    </border>
    <border>
      <left style="thin">
        <color indexed="64"/>
      </left>
      <right/>
      <top/>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right/>
      <top/>
      <bottom style="thin">
        <color theme="1"/>
      </bottom>
      <diagonal/>
    </border>
    <border>
      <left style="thin">
        <color indexed="64"/>
      </left>
      <right/>
      <top/>
      <bottom style="thin">
        <color theme="1"/>
      </bottom>
      <diagonal/>
    </border>
    <border>
      <left style="thick">
        <color indexed="64"/>
      </left>
      <right style="thin">
        <color indexed="64"/>
      </right>
      <top/>
      <bottom style="thin">
        <color theme="1"/>
      </bottom>
      <diagonal/>
    </border>
    <border>
      <left/>
      <right style="thin">
        <color indexed="64"/>
      </right>
      <top/>
      <bottom style="thin">
        <color theme="1"/>
      </bottom>
      <diagonal/>
    </border>
    <border>
      <left style="thin">
        <color indexed="64"/>
      </left>
      <right style="thin">
        <color indexed="64"/>
      </right>
      <top/>
      <bottom style="thin">
        <color theme="1"/>
      </bottom>
      <diagonal/>
    </border>
    <border>
      <left style="thick">
        <color indexed="64"/>
      </left>
      <right style="thin">
        <color indexed="64"/>
      </right>
      <top style="thin">
        <color indexed="64"/>
      </top>
      <bottom style="thin">
        <color theme="1"/>
      </bottom>
      <diagonal/>
    </border>
    <border>
      <left style="thin">
        <color indexed="64"/>
      </left>
      <right/>
      <top style="thin">
        <color indexed="64"/>
      </top>
      <bottom style="thin">
        <color theme="1"/>
      </bottom>
      <diagonal/>
    </border>
  </borders>
  <cellStyleXfs count="6">
    <xf numFmtId="0" fontId="0"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23" fillId="0" borderId="0" applyNumberFormat="0" applyFill="0" applyBorder="0" applyAlignment="0" applyProtection="0"/>
  </cellStyleXfs>
  <cellXfs count="204">
    <xf numFmtId="0" fontId="0" fillId="0" borderId="0" xfId="0"/>
    <xf numFmtId="0" fontId="3" fillId="0" borderId="0" xfId="0" applyFont="1"/>
    <xf numFmtId="0" fontId="0" fillId="0" borderId="0" xfId="0" applyAlignment="1">
      <alignment wrapText="1"/>
    </xf>
    <xf numFmtId="0" fontId="0" fillId="0" borderId="1" xfId="0" applyBorder="1" applyAlignment="1">
      <alignment horizontal="right"/>
    </xf>
    <xf numFmtId="44" fontId="0" fillId="0" borderId="1" xfId="0" applyNumberFormat="1" applyBorder="1"/>
    <xf numFmtId="3" fontId="0" fillId="0" borderId="0" xfId="0" applyNumberFormat="1"/>
    <xf numFmtId="44" fontId="0" fillId="0" borderId="0" xfId="0" applyNumberFormat="1"/>
    <xf numFmtId="164" fontId="5" fillId="0" borderId="0" xfId="0" applyNumberFormat="1" applyFont="1"/>
    <xf numFmtId="0" fontId="5" fillId="0" borderId="0" xfId="0" applyFont="1"/>
    <xf numFmtId="44" fontId="0" fillId="0" borderId="0" xfId="1" applyFont="1" applyFill="1" applyBorder="1"/>
    <xf numFmtId="164" fontId="0" fillId="0" borderId="0" xfId="1" applyNumberFormat="1" applyFont="1" applyFill="1" applyBorder="1"/>
    <xf numFmtId="0" fontId="0" fillId="0" borderId="4" xfId="0" applyBorder="1"/>
    <xf numFmtId="0" fontId="0" fillId="0" borderId="0" xfId="0" applyAlignment="1">
      <alignment horizontal="centerContinuous"/>
    </xf>
    <xf numFmtId="44" fontId="0" fillId="0" borderId="15" xfId="0" applyNumberFormat="1" applyBorder="1"/>
    <xf numFmtId="0" fontId="3" fillId="0" borderId="9" xfId="0" applyFont="1" applyBorder="1"/>
    <xf numFmtId="9" fontId="0" fillId="2" borderId="4" xfId="2" applyFont="1" applyFill="1" applyBorder="1" applyProtection="1">
      <protection locked="0"/>
    </xf>
    <xf numFmtId="9" fontId="0" fillId="2" borderId="1" xfId="2" applyFont="1" applyFill="1" applyBorder="1" applyProtection="1">
      <protection locked="0"/>
    </xf>
    <xf numFmtId="0" fontId="3" fillId="0" borderId="12" xfId="0" applyFont="1" applyBorder="1" applyAlignment="1">
      <alignment horizontal="centerContinuous"/>
    </xf>
    <xf numFmtId="0" fontId="3" fillId="0" borderId="4" xfId="0" applyFont="1" applyBorder="1" applyAlignment="1">
      <alignment wrapText="1"/>
    </xf>
    <xf numFmtId="0" fontId="3" fillId="0" borderId="9" xfId="0" applyFont="1" applyBorder="1" applyAlignment="1">
      <alignment wrapText="1"/>
    </xf>
    <xf numFmtId="0" fontId="6" fillId="2" borderId="4" xfId="0" applyFont="1" applyFill="1" applyBorder="1" applyAlignment="1" applyProtection="1">
      <alignment wrapText="1"/>
      <protection locked="0"/>
    </xf>
    <xf numFmtId="44" fontId="0" fillId="2" borderId="3" xfId="1" applyFont="1" applyFill="1" applyBorder="1" applyProtection="1">
      <protection locked="0"/>
    </xf>
    <xf numFmtId="0" fontId="0" fillId="2" borderId="4" xfId="0" applyFill="1" applyBorder="1" applyAlignment="1" applyProtection="1">
      <alignment wrapText="1"/>
      <protection locked="0"/>
    </xf>
    <xf numFmtId="0" fontId="6" fillId="2" borderId="5" xfId="0" applyFont="1" applyFill="1" applyBorder="1" applyAlignment="1" applyProtection="1">
      <alignment wrapText="1"/>
      <protection locked="0"/>
    </xf>
    <xf numFmtId="44" fontId="0" fillId="0" borderId="3" xfId="1" applyFont="1" applyFill="1" applyBorder="1"/>
    <xf numFmtId="44" fontId="0" fillId="2" borderId="15" xfId="1" applyFont="1" applyFill="1" applyBorder="1" applyProtection="1">
      <protection locked="0"/>
    </xf>
    <xf numFmtId="44" fontId="0" fillId="0" borderId="3" xfId="0" applyNumberFormat="1" applyBorder="1"/>
    <xf numFmtId="44" fontId="0" fillId="0" borderId="1" xfId="1" applyFont="1" applyBorder="1"/>
    <xf numFmtId="44" fontId="0" fillId="0" borderId="3" xfId="1" applyFont="1" applyBorder="1"/>
    <xf numFmtId="44" fontId="3" fillId="0" borderId="1" xfId="0" applyNumberFormat="1" applyFont="1" applyBorder="1"/>
    <xf numFmtId="44" fontId="3" fillId="0" borderId="3" xfId="0" applyNumberFormat="1" applyFont="1" applyBorder="1"/>
    <xf numFmtId="44" fontId="0" fillId="0" borderId="15" xfId="1" applyFont="1" applyBorder="1"/>
    <xf numFmtId="44" fontId="0" fillId="2" borderId="15" xfId="0" applyNumberFormat="1" applyFill="1" applyBorder="1" applyProtection="1">
      <protection locked="0"/>
    </xf>
    <xf numFmtId="44" fontId="0" fillId="0" borderId="1" xfId="1" applyFont="1" applyFill="1" applyBorder="1" applyAlignment="1">
      <alignment horizontal="right"/>
    </xf>
    <xf numFmtId="9" fontId="0" fillId="2" borderId="5" xfId="2" applyFont="1" applyFill="1" applyBorder="1" applyProtection="1">
      <protection locked="0"/>
    </xf>
    <xf numFmtId="44" fontId="0" fillId="2" borderId="13" xfId="0" applyNumberFormat="1" applyFill="1" applyBorder="1" applyProtection="1">
      <protection locked="0"/>
    </xf>
    <xf numFmtId="0" fontId="10" fillId="0" borderId="18" xfId="3" applyFont="1" applyBorder="1" applyAlignment="1">
      <alignment vertical="top" wrapText="1"/>
    </xf>
    <xf numFmtId="0" fontId="1" fillId="0" borderId="0" xfId="4"/>
    <xf numFmtId="0" fontId="12" fillId="0" borderId="18" xfId="3" applyFont="1" applyBorder="1" applyAlignment="1">
      <alignment horizontal="left" wrapText="1"/>
    </xf>
    <xf numFmtId="0" fontId="13" fillId="0" borderId="0" xfId="4" applyFont="1" applyAlignment="1">
      <alignment vertical="center"/>
    </xf>
    <xf numFmtId="0" fontId="2" fillId="0" borderId="0" xfId="4" applyFont="1" applyAlignment="1">
      <alignment vertical="center"/>
    </xf>
    <xf numFmtId="44" fontId="0" fillId="0" borderId="8" xfId="1" applyFont="1" applyFill="1" applyBorder="1"/>
    <xf numFmtId="44" fontId="0" fillId="2" borderId="14" xfId="1" applyFont="1" applyFill="1" applyBorder="1" applyProtection="1">
      <protection locked="0"/>
    </xf>
    <xf numFmtId="0" fontId="6" fillId="2" borderId="1" xfId="0" applyFont="1" applyFill="1" applyBorder="1" applyAlignment="1" applyProtection="1">
      <alignment wrapText="1"/>
      <protection locked="0"/>
    </xf>
    <xf numFmtId="0" fontId="0" fillId="2" borderId="5" xfId="0" applyFill="1" applyBorder="1" applyAlignment="1" applyProtection="1">
      <alignment wrapText="1"/>
      <protection locked="0"/>
    </xf>
    <xf numFmtId="0" fontId="4" fillId="0" borderId="0" xfId="0" applyFont="1"/>
    <xf numFmtId="0" fontId="3" fillId="0" borderId="0" xfId="0" applyFont="1" applyAlignment="1">
      <alignment horizontal="center"/>
    </xf>
    <xf numFmtId="0" fontId="4" fillId="0" borderId="0" xfId="0" applyFont="1" applyAlignment="1">
      <alignment horizontal="right"/>
    </xf>
    <xf numFmtId="0" fontId="3" fillId="0" borderId="0" xfId="0" applyFont="1" applyAlignment="1">
      <alignment horizontal="centerContinuous"/>
    </xf>
    <xf numFmtId="0" fontId="3" fillId="0" borderId="19" xfId="0" applyFont="1" applyBorder="1" applyAlignment="1">
      <alignment horizontal="centerContinuous"/>
    </xf>
    <xf numFmtId="44" fontId="3" fillId="0" borderId="10" xfId="0" applyNumberFormat="1" applyFont="1" applyBorder="1"/>
    <xf numFmtId="9" fontId="3" fillId="0" borderId="10" xfId="2" applyFont="1" applyFill="1" applyBorder="1"/>
    <xf numFmtId="44" fontId="3" fillId="0" borderId="10" xfId="1" applyFont="1" applyFill="1" applyBorder="1"/>
    <xf numFmtId="9" fontId="3" fillId="0" borderId="11" xfId="2" applyFont="1" applyFill="1" applyBorder="1"/>
    <xf numFmtId="0" fontId="9" fillId="0" borderId="0" xfId="0" applyFont="1" applyAlignment="1">
      <alignment horizontal="centerContinuous" vertical="distributed"/>
    </xf>
    <xf numFmtId="0" fontId="9" fillId="0" borderId="0" xfId="0" applyFont="1" applyAlignment="1">
      <alignment vertical="center"/>
    </xf>
    <xf numFmtId="0" fontId="3" fillId="0" borderId="8" xfId="0" applyFont="1" applyBorder="1" applyAlignment="1">
      <alignment horizontal="centerContinuous"/>
    </xf>
    <xf numFmtId="0" fontId="3" fillId="0" borderId="2" xfId="0" applyFont="1" applyBorder="1" applyAlignment="1">
      <alignment horizontal="centerContinuous"/>
    </xf>
    <xf numFmtId="0" fontId="3" fillId="0" borderId="0" xfId="0" applyFont="1" applyAlignment="1">
      <alignment horizontal="centerContinuous" wrapText="1"/>
    </xf>
    <xf numFmtId="44" fontId="3" fillId="0" borderId="11" xfId="1" applyFont="1" applyFill="1" applyBorder="1"/>
    <xf numFmtId="44" fontId="3" fillId="0" borderId="16" xfId="1" applyFont="1" applyFill="1" applyBorder="1"/>
    <xf numFmtId="44" fontId="3" fillId="0" borderId="1" xfId="1" applyFont="1" applyFill="1" applyBorder="1"/>
    <xf numFmtId="44" fontId="3" fillId="0" borderId="3" xfId="1" applyFont="1" applyFill="1" applyBorder="1"/>
    <xf numFmtId="0" fontId="9" fillId="0" borderId="0" xfId="0" applyFont="1" applyAlignment="1">
      <alignment horizontal="centerContinuous" vertical="center"/>
    </xf>
    <xf numFmtId="0" fontId="3" fillId="0" borderId="12" xfId="0" applyFont="1" applyBorder="1" applyAlignment="1">
      <alignment horizontal="centerContinuous" wrapText="1"/>
    </xf>
    <xf numFmtId="44" fontId="3" fillId="0" borderId="15" xfId="1" applyFont="1" applyFill="1" applyBorder="1"/>
    <xf numFmtId="0" fontId="4" fillId="0" borderId="0" xfId="0" applyFont="1" applyAlignment="1">
      <alignment horizontal="centerContinuous" vertical="center"/>
    </xf>
    <xf numFmtId="44" fontId="3" fillId="0" borderId="17" xfId="1" applyFont="1" applyFill="1" applyBorder="1"/>
    <xf numFmtId="44" fontId="3" fillId="0" borderId="15" xfId="0" applyNumberFormat="1" applyFont="1" applyBorder="1"/>
    <xf numFmtId="0" fontId="0" fillId="0" borderId="0" xfId="0" applyAlignment="1">
      <alignment horizontal="left"/>
    </xf>
    <xf numFmtId="44" fontId="0" fillId="0" borderId="3" xfId="1" applyFont="1" applyFill="1" applyBorder="1" applyAlignment="1">
      <alignment horizontal="right"/>
    </xf>
    <xf numFmtId="0" fontId="3" fillId="0" borderId="6" xfId="0" applyFont="1" applyBorder="1"/>
    <xf numFmtId="0" fontId="0" fillId="2" borderId="8" xfId="0" applyFill="1" applyBorder="1" applyProtection="1">
      <protection locked="0"/>
    </xf>
    <xf numFmtId="3" fontId="0" fillId="0" borderId="0" xfId="0" applyNumberFormat="1" applyAlignment="1">
      <alignment horizontal="right"/>
    </xf>
    <xf numFmtId="44" fontId="2" fillId="0" borderId="11" xfId="1" applyFont="1" applyFill="1" applyBorder="1"/>
    <xf numFmtId="44" fontId="3" fillId="0" borderId="3" xfId="1" applyFont="1" applyFill="1" applyBorder="1" applyAlignment="1">
      <alignment horizontal="right"/>
    </xf>
    <xf numFmtId="0" fontId="3" fillId="0" borderId="7" xfId="0" applyFont="1" applyBorder="1"/>
    <xf numFmtId="0" fontId="0" fillId="0" borderId="0" xfId="0" applyProtection="1">
      <protection locked="0"/>
    </xf>
    <xf numFmtId="0" fontId="3" fillId="0" borderId="0" xfId="0" applyFont="1" applyProtection="1">
      <protection locked="0"/>
    </xf>
    <xf numFmtId="0" fontId="0" fillId="0" borderId="0" xfId="0" applyAlignment="1" applyProtection="1">
      <alignment wrapText="1"/>
      <protection locked="0"/>
    </xf>
    <xf numFmtId="44" fontId="0" fillId="0" borderId="0" xfId="1" applyFont="1" applyFill="1" applyBorder="1" applyProtection="1">
      <protection locked="0"/>
    </xf>
    <xf numFmtId="3" fontId="0" fillId="0" borderId="0" xfId="0" applyNumberFormat="1" applyProtection="1">
      <protection locked="0"/>
    </xf>
    <xf numFmtId="0" fontId="3" fillId="0" borderId="0" xfId="0" applyFont="1" applyAlignment="1">
      <alignment wrapText="1"/>
    </xf>
    <xf numFmtId="0" fontId="9" fillId="0" borderId="0" xfId="0" applyFont="1" applyAlignment="1">
      <alignment vertical="distributed"/>
    </xf>
    <xf numFmtId="0" fontId="16" fillId="0" borderId="0" xfId="0" applyFont="1" applyAlignment="1">
      <alignment vertical="center"/>
    </xf>
    <xf numFmtId="44" fontId="17" fillId="0" borderId="0" xfId="0" applyNumberFormat="1" applyFont="1" applyAlignment="1">
      <alignment horizontal="centerContinuous" wrapText="1"/>
    </xf>
    <xf numFmtId="0" fontId="0" fillId="0" borderId="0" xfId="0" applyAlignment="1" applyProtection="1">
      <alignment horizontal="centerContinuous"/>
      <protection locked="0"/>
    </xf>
    <xf numFmtId="0" fontId="3" fillId="0" borderId="0" xfId="0" applyFont="1" applyAlignment="1" applyProtection="1">
      <alignment horizontal="centerContinuous"/>
      <protection locked="0"/>
    </xf>
    <xf numFmtId="0" fontId="0" fillId="0" borderId="0" xfId="0" applyAlignment="1">
      <alignment horizontal="centerContinuous" wrapText="1"/>
    </xf>
    <xf numFmtId="0" fontId="0" fillId="2" borderId="3" xfId="0" applyFill="1" applyBorder="1" applyAlignment="1" applyProtection="1">
      <alignment horizontal="right"/>
      <protection locked="0"/>
    </xf>
    <xf numFmtId="44" fontId="0" fillId="2" borderId="11" xfId="0" applyNumberFormat="1" applyFill="1" applyBorder="1" applyAlignment="1" applyProtection="1">
      <alignment horizontal="right"/>
      <protection locked="0"/>
    </xf>
    <xf numFmtId="164" fontId="3" fillId="0" borderId="23" xfId="1" applyNumberFormat="1" applyFont="1" applyFill="1" applyBorder="1"/>
    <xf numFmtId="44" fontId="3" fillId="0" borderId="24" xfId="1" applyFont="1" applyFill="1" applyBorder="1"/>
    <xf numFmtId="44" fontId="3" fillId="0" borderId="11" xfId="0" applyNumberFormat="1" applyFont="1" applyBorder="1"/>
    <xf numFmtId="0" fontId="17" fillId="0" borderId="0" xfId="0" applyFont="1" applyAlignment="1">
      <alignment vertical="center"/>
    </xf>
    <xf numFmtId="0" fontId="3" fillId="0" borderId="0" xfId="0" applyFont="1" applyAlignment="1">
      <alignment vertical="distributed"/>
    </xf>
    <xf numFmtId="44" fontId="0" fillId="0" borderId="0" xfId="0" applyNumberFormat="1" applyAlignment="1">
      <alignment vertical="distributed"/>
    </xf>
    <xf numFmtId="44" fontId="0" fillId="0" borderId="21" xfId="1" applyFont="1" applyFill="1" applyBorder="1" applyAlignment="1">
      <alignment horizontal="right"/>
    </xf>
    <xf numFmtId="44" fontId="3" fillId="0" borderId="15" xfId="1" applyFont="1" applyFill="1" applyBorder="1" applyAlignment="1">
      <alignment horizontal="right"/>
    </xf>
    <xf numFmtId="44" fontId="0" fillId="0" borderId="22" xfId="1" applyFont="1" applyBorder="1"/>
    <xf numFmtId="44" fontId="3" fillId="0" borderId="22" xfId="0" applyNumberFormat="1" applyFont="1" applyBorder="1"/>
    <xf numFmtId="0" fontId="0" fillId="2" borderId="0" xfId="0" applyFill="1" applyAlignment="1" applyProtection="1">
      <alignment wrapText="1"/>
      <protection locked="0"/>
    </xf>
    <xf numFmtId="0" fontId="0" fillId="2" borderId="3" xfId="0" applyFill="1" applyBorder="1" applyAlignment="1" applyProtection="1">
      <alignment wrapText="1"/>
      <protection locked="0"/>
    </xf>
    <xf numFmtId="0" fontId="0" fillId="2" borderId="20" xfId="0" applyFill="1" applyBorder="1" applyAlignment="1" applyProtection="1">
      <alignment wrapText="1"/>
      <protection locked="0"/>
    </xf>
    <xf numFmtId="0" fontId="3" fillId="0" borderId="11" xfId="0" applyFont="1" applyBorder="1"/>
    <xf numFmtId="44" fontId="3" fillId="0" borderId="16" xfId="0" applyNumberFormat="1" applyFont="1" applyBorder="1"/>
    <xf numFmtId="0" fontId="8" fillId="5" borderId="14" xfId="0" applyFont="1" applyFill="1" applyBorder="1" applyAlignment="1">
      <alignment wrapText="1"/>
    </xf>
    <xf numFmtId="0" fontId="8" fillId="5" borderId="8" xfId="0" applyFont="1" applyFill="1" applyBorder="1" applyAlignment="1">
      <alignment wrapText="1"/>
    </xf>
    <xf numFmtId="0" fontId="8" fillId="5" borderId="2" xfId="0" applyFont="1" applyFill="1" applyBorder="1" applyAlignment="1">
      <alignment wrapText="1"/>
    </xf>
    <xf numFmtId="44" fontId="0" fillId="5" borderId="15" xfId="1" applyFont="1" applyFill="1" applyBorder="1" applyAlignment="1" applyProtection="1">
      <alignment horizontal="right"/>
      <protection locked="0"/>
    </xf>
    <xf numFmtId="44" fontId="0" fillId="5" borderId="1" xfId="1" applyFont="1" applyFill="1" applyBorder="1" applyAlignment="1" applyProtection="1">
      <alignment horizontal="right"/>
      <protection locked="0"/>
    </xf>
    <xf numFmtId="44" fontId="0" fillId="5" borderId="15" xfId="1" applyFont="1" applyFill="1" applyBorder="1" applyProtection="1">
      <protection locked="0"/>
    </xf>
    <xf numFmtId="44" fontId="0" fillId="4" borderId="15" xfId="0" applyNumberFormat="1" applyFill="1" applyBorder="1" applyProtection="1">
      <protection locked="0"/>
    </xf>
    <xf numFmtId="9" fontId="0" fillId="4" borderId="4" xfId="2" applyFont="1" applyFill="1" applyBorder="1" applyProtection="1">
      <protection locked="0"/>
    </xf>
    <xf numFmtId="44" fontId="0" fillId="4" borderId="13" xfId="0" applyNumberFormat="1" applyFill="1" applyBorder="1" applyProtection="1">
      <protection locked="0"/>
    </xf>
    <xf numFmtId="44" fontId="0" fillId="4" borderId="1" xfId="1" applyFont="1" applyFill="1" applyBorder="1" applyProtection="1">
      <protection locked="0"/>
    </xf>
    <xf numFmtId="44" fontId="0" fillId="4" borderId="1" xfId="1" applyFont="1" applyFill="1" applyBorder="1" applyAlignment="1" applyProtection="1">
      <alignment horizontal="right"/>
      <protection locked="0"/>
    </xf>
    <xf numFmtId="0" fontId="8" fillId="6" borderId="15" xfId="0" applyFont="1" applyFill="1" applyBorder="1" applyAlignment="1">
      <alignment wrapText="1"/>
    </xf>
    <xf numFmtId="44" fontId="0" fillId="6" borderId="15" xfId="0" applyNumberFormat="1" applyFill="1" applyBorder="1" applyProtection="1">
      <protection locked="0"/>
    </xf>
    <xf numFmtId="0" fontId="6" fillId="2" borderId="21" xfId="0" applyFont="1" applyFill="1" applyBorder="1" applyAlignment="1" applyProtection="1">
      <alignment wrapText="1"/>
      <protection locked="0"/>
    </xf>
    <xf numFmtId="0" fontId="0" fillId="2" borderId="21" xfId="0" applyFill="1" applyBorder="1" applyAlignment="1" applyProtection="1">
      <alignment wrapText="1"/>
      <protection locked="0"/>
    </xf>
    <xf numFmtId="0" fontId="6" fillId="2" borderId="0" xfId="0" applyFont="1" applyFill="1" applyAlignment="1" applyProtection="1">
      <alignment wrapText="1"/>
      <protection locked="0"/>
    </xf>
    <xf numFmtId="0" fontId="6" fillId="2" borderId="3" xfId="0" applyFont="1" applyFill="1" applyBorder="1" applyAlignment="1" applyProtection="1">
      <alignment wrapText="1"/>
      <protection locked="0"/>
    </xf>
    <xf numFmtId="0" fontId="3" fillId="0" borderId="23" xfId="0" applyFont="1" applyBorder="1" applyAlignment="1">
      <alignment wrapText="1"/>
    </xf>
    <xf numFmtId="0" fontId="3" fillId="0" borderId="2" xfId="0" applyFont="1" applyBorder="1" applyAlignment="1">
      <alignment wrapText="1"/>
    </xf>
    <xf numFmtId="0" fontId="3" fillId="6" borderId="14" xfId="0" applyFont="1" applyFill="1" applyBorder="1" applyAlignment="1">
      <alignment wrapText="1"/>
    </xf>
    <xf numFmtId="0" fontId="3" fillId="6" borderId="8" xfId="0" applyFont="1" applyFill="1" applyBorder="1" applyAlignment="1">
      <alignment wrapText="1"/>
    </xf>
    <xf numFmtId="44" fontId="0" fillId="5" borderId="3" xfId="1" applyFont="1" applyFill="1" applyBorder="1" applyProtection="1">
      <protection locked="0"/>
    </xf>
    <xf numFmtId="0" fontId="3" fillId="4" borderId="14" xfId="0" applyFont="1" applyFill="1" applyBorder="1" applyAlignment="1">
      <alignment wrapText="1"/>
    </xf>
    <xf numFmtId="0" fontId="3" fillId="4" borderId="8" xfId="0" applyFont="1" applyFill="1" applyBorder="1" applyAlignment="1">
      <alignment wrapText="1"/>
    </xf>
    <xf numFmtId="44" fontId="0" fillId="4" borderId="15" xfId="1" applyFont="1" applyFill="1" applyBorder="1" applyProtection="1">
      <protection locked="0"/>
    </xf>
    <xf numFmtId="44" fontId="0" fillId="4" borderId="14" xfId="1" applyFont="1" applyFill="1" applyBorder="1" applyProtection="1">
      <protection locked="0"/>
    </xf>
    <xf numFmtId="44" fontId="0" fillId="4" borderId="7" xfId="1" applyFont="1" applyFill="1" applyBorder="1" applyProtection="1">
      <protection locked="0"/>
    </xf>
    <xf numFmtId="44" fontId="0" fillId="6" borderId="15" xfId="1" applyFont="1" applyFill="1" applyBorder="1" applyProtection="1">
      <protection locked="0"/>
    </xf>
    <xf numFmtId="0" fontId="0" fillId="0" borderId="3" xfId="0" applyBorder="1" applyAlignment="1">
      <alignment wrapText="1"/>
    </xf>
    <xf numFmtId="0" fontId="3" fillId="0" borderId="25" xfId="0" applyFont="1" applyBorder="1" applyAlignment="1">
      <alignment horizontal="centerContinuous" wrapText="1"/>
    </xf>
    <xf numFmtId="44" fontId="0" fillId="2" borderId="27" xfId="1" applyFont="1" applyFill="1" applyBorder="1" applyProtection="1">
      <protection locked="0"/>
    </xf>
    <xf numFmtId="44" fontId="3" fillId="0" borderId="28" xfId="1" applyFont="1" applyFill="1" applyBorder="1"/>
    <xf numFmtId="0" fontId="3" fillId="2" borderId="26" xfId="0" applyFont="1" applyFill="1" applyBorder="1" applyAlignment="1">
      <alignment wrapText="1"/>
    </xf>
    <xf numFmtId="44" fontId="0" fillId="5" borderId="1" xfId="1" applyFont="1" applyFill="1" applyBorder="1" applyProtection="1">
      <protection locked="0"/>
    </xf>
    <xf numFmtId="0" fontId="8" fillId="6" borderId="8" xfId="0" applyFont="1" applyFill="1" applyBorder="1" applyAlignment="1">
      <alignment wrapText="1"/>
    </xf>
    <xf numFmtId="0" fontId="3" fillId="0" borderId="2" xfId="0" applyFont="1" applyBorder="1" applyAlignment="1">
      <alignment horizontal="left" wrapText="1"/>
    </xf>
    <xf numFmtId="0" fontId="19" fillId="0" borderId="3" xfId="0" applyFont="1" applyBorder="1" applyAlignment="1">
      <alignment wrapText="1"/>
    </xf>
    <xf numFmtId="44" fontId="0" fillId="4" borderId="1" xfId="0" applyNumberFormat="1" applyFill="1" applyBorder="1" applyAlignment="1" applyProtection="1">
      <alignment wrapText="1"/>
      <protection locked="0"/>
    </xf>
    <xf numFmtId="44" fontId="0" fillId="6" borderId="15" xfId="0" applyNumberFormat="1" applyFill="1" applyBorder="1" applyAlignment="1" applyProtection="1">
      <alignment wrapText="1"/>
      <protection locked="0"/>
    </xf>
    <xf numFmtId="0" fontId="3" fillId="2" borderId="7" xfId="0" applyFont="1" applyFill="1" applyBorder="1" applyAlignment="1">
      <alignment wrapText="1"/>
    </xf>
    <xf numFmtId="0" fontId="3" fillId="7" borderId="0" xfId="0" applyFont="1" applyFill="1" applyAlignment="1">
      <alignment horizontal="centerContinuous" wrapText="1"/>
    </xf>
    <xf numFmtId="44" fontId="0" fillId="4" borderId="1" xfId="0" applyNumberFormat="1" applyFill="1" applyBorder="1" applyProtection="1">
      <protection locked="0"/>
    </xf>
    <xf numFmtId="0" fontId="3" fillId="0" borderId="20" xfId="0" applyFont="1" applyBorder="1" applyAlignment="1">
      <alignment horizontal="centerContinuous"/>
    </xf>
    <xf numFmtId="0" fontId="3" fillId="0" borderId="21" xfId="0" applyFont="1" applyBorder="1" applyAlignment="1">
      <alignment wrapText="1"/>
    </xf>
    <xf numFmtId="0" fontId="0" fillId="0" borderId="29" xfId="0" applyBorder="1" applyAlignment="1">
      <alignment wrapText="1"/>
    </xf>
    <xf numFmtId="0" fontId="3" fillId="2" borderId="15" xfId="0" applyFont="1" applyFill="1" applyBorder="1" applyAlignment="1">
      <alignment wrapText="1"/>
    </xf>
    <xf numFmtId="0" fontId="8" fillId="5" borderId="15" xfId="0" applyFont="1" applyFill="1" applyBorder="1" applyAlignment="1">
      <alignment wrapText="1"/>
    </xf>
    <xf numFmtId="0" fontId="8" fillId="5" borderId="3" xfId="0" applyFont="1" applyFill="1" applyBorder="1" applyAlignment="1">
      <alignment wrapText="1"/>
    </xf>
    <xf numFmtId="0" fontId="8" fillId="5" borderId="21" xfId="0" applyFont="1" applyFill="1" applyBorder="1" applyAlignment="1">
      <alignment wrapText="1"/>
    </xf>
    <xf numFmtId="0" fontId="3" fillId="4" borderId="15" xfId="0" applyFont="1" applyFill="1" applyBorder="1" applyAlignment="1">
      <alignment wrapText="1"/>
    </xf>
    <xf numFmtId="0" fontId="3" fillId="4" borderId="3" xfId="0" applyFont="1" applyFill="1" applyBorder="1" applyAlignment="1">
      <alignment wrapText="1"/>
    </xf>
    <xf numFmtId="0" fontId="3" fillId="4" borderId="21" xfId="0" applyFont="1" applyFill="1" applyBorder="1" applyAlignment="1">
      <alignment wrapText="1"/>
    </xf>
    <xf numFmtId="0" fontId="8" fillId="6" borderId="21" xfId="0" applyFont="1" applyFill="1" applyBorder="1" applyAlignment="1">
      <alignment wrapText="1"/>
    </xf>
    <xf numFmtId="8" fontId="14" fillId="2" borderId="7" xfId="0" applyNumberFormat="1" applyFont="1" applyFill="1" applyBorder="1" applyProtection="1">
      <protection locked="0"/>
    </xf>
    <xf numFmtId="8" fontId="14" fillId="2" borderId="8" xfId="0" applyNumberFormat="1" applyFont="1" applyFill="1" applyBorder="1" applyAlignment="1" applyProtection="1">
      <alignment wrapText="1"/>
      <protection locked="0"/>
    </xf>
    <xf numFmtId="44" fontId="14" fillId="2" borderId="14" xfId="0" applyNumberFormat="1" applyFont="1" applyFill="1" applyBorder="1" applyProtection="1">
      <protection locked="0"/>
    </xf>
    <xf numFmtId="9" fontId="0" fillId="2" borderId="6" xfId="2" applyFont="1" applyFill="1" applyBorder="1" applyProtection="1">
      <protection locked="0"/>
    </xf>
    <xf numFmtId="44" fontId="0" fillId="0" borderId="8" xfId="1" applyFont="1" applyFill="1" applyBorder="1" applyAlignment="1">
      <alignment horizontal="right"/>
    </xf>
    <xf numFmtId="44" fontId="0" fillId="5" borderId="14" xfId="1" applyFont="1" applyFill="1" applyBorder="1" applyAlignment="1" applyProtection="1">
      <alignment horizontal="right"/>
      <protection locked="0"/>
    </xf>
    <xf numFmtId="44" fontId="0" fillId="5" borderId="7" xfId="1" applyFont="1" applyFill="1" applyBorder="1" applyAlignment="1" applyProtection="1">
      <alignment horizontal="right"/>
      <protection locked="0"/>
    </xf>
    <xf numFmtId="44" fontId="0" fillId="4" borderId="14" xfId="0" applyNumberFormat="1" applyFill="1" applyBorder="1" applyProtection="1">
      <protection locked="0"/>
    </xf>
    <xf numFmtId="9" fontId="0" fillId="4" borderId="6" xfId="2" applyFont="1" applyFill="1" applyBorder="1" applyProtection="1">
      <protection locked="0"/>
    </xf>
    <xf numFmtId="44" fontId="0" fillId="0" borderId="7" xfId="1" applyFont="1" applyFill="1" applyBorder="1" applyAlignment="1">
      <alignment horizontal="right"/>
    </xf>
    <xf numFmtId="44" fontId="0" fillId="6" borderId="14" xfId="0" applyNumberFormat="1" applyFill="1" applyBorder="1" applyProtection="1">
      <protection locked="0"/>
    </xf>
    <xf numFmtId="0" fontId="8" fillId="0" borderId="30" xfId="0" applyFont="1" applyBorder="1" applyAlignment="1">
      <alignment wrapText="1"/>
    </xf>
    <xf numFmtId="0" fontId="0" fillId="0" borderId="31" xfId="0" applyBorder="1" applyAlignment="1">
      <alignment wrapText="1"/>
    </xf>
    <xf numFmtId="0" fontId="8" fillId="2" borderId="32" xfId="0" applyFont="1" applyFill="1" applyBorder="1" applyAlignment="1">
      <alignment wrapText="1"/>
    </xf>
    <xf numFmtId="0" fontId="8" fillId="2" borderId="33" xfId="0" applyFont="1" applyFill="1" applyBorder="1" applyAlignment="1">
      <alignment wrapText="1"/>
    </xf>
    <xf numFmtId="0" fontId="8" fillId="2" borderId="31" xfId="0" applyFont="1" applyFill="1" applyBorder="1" applyAlignment="1">
      <alignment wrapText="1"/>
    </xf>
    <xf numFmtId="0" fontId="8" fillId="5" borderId="32" xfId="0" applyFont="1" applyFill="1" applyBorder="1" applyAlignment="1">
      <alignment wrapText="1"/>
    </xf>
    <xf numFmtId="0" fontId="8" fillId="5" borderId="31" xfId="0" applyFont="1" applyFill="1" applyBorder="1" applyAlignment="1">
      <alignment wrapText="1"/>
    </xf>
    <xf numFmtId="0" fontId="8" fillId="5" borderId="30" xfId="0" applyFont="1" applyFill="1" applyBorder="1" applyAlignment="1">
      <alignment wrapText="1"/>
    </xf>
    <xf numFmtId="0" fontId="8" fillId="4" borderId="32" xfId="0" applyFont="1" applyFill="1" applyBorder="1" applyAlignment="1">
      <alignment wrapText="1"/>
    </xf>
    <xf numFmtId="0" fontId="8" fillId="4" borderId="33" xfId="0" applyFont="1" applyFill="1" applyBorder="1" applyAlignment="1">
      <alignment wrapText="1"/>
    </xf>
    <xf numFmtId="0" fontId="8" fillId="4" borderId="34" xfId="0" applyFont="1" applyFill="1" applyBorder="1" applyAlignment="1">
      <alignment wrapText="1"/>
    </xf>
    <xf numFmtId="0" fontId="8" fillId="4" borderId="31" xfId="0" applyFont="1" applyFill="1" applyBorder="1" applyAlignment="1">
      <alignment wrapText="1"/>
    </xf>
    <xf numFmtId="0" fontId="8" fillId="6" borderId="35" xfId="0" applyFont="1" applyFill="1" applyBorder="1" applyAlignment="1">
      <alignment wrapText="1"/>
    </xf>
    <xf numFmtId="0" fontId="8" fillId="6" borderId="36" xfId="0" applyFont="1" applyFill="1" applyBorder="1" applyAlignment="1">
      <alignment wrapText="1"/>
    </xf>
    <xf numFmtId="1" fontId="14" fillId="0" borderId="1" xfId="0" applyNumberFormat="1" applyFont="1" applyBorder="1"/>
    <xf numFmtId="44" fontId="14" fillId="0" borderId="1" xfId="0" applyNumberFormat="1" applyFont="1" applyBorder="1"/>
    <xf numFmtId="0" fontId="20" fillId="3" borderId="1" xfId="0" applyFont="1" applyFill="1" applyBorder="1"/>
    <xf numFmtId="0" fontId="3" fillId="0" borderId="3" xfId="0" applyFont="1" applyBorder="1" applyAlignment="1">
      <alignment wrapText="1"/>
    </xf>
    <xf numFmtId="0" fontId="21" fillId="0" borderId="0" xfId="0" applyFont="1" applyAlignment="1">
      <alignment horizontal="left"/>
    </xf>
    <xf numFmtId="0" fontId="22" fillId="0" borderId="0" xfId="0" applyFont="1" applyAlignment="1">
      <alignment vertical="center"/>
    </xf>
    <xf numFmtId="0" fontId="24" fillId="0" borderId="0" xfId="5" applyFont="1"/>
    <xf numFmtId="0" fontId="0" fillId="0" borderId="0" xfId="0" applyAlignment="1">
      <alignment vertical="top"/>
    </xf>
    <xf numFmtId="0" fontId="24" fillId="0" borderId="0" xfId="5" applyFont="1" applyAlignment="1">
      <alignment vertical="center"/>
    </xf>
    <xf numFmtId="0" fontId="5" fillId="0" borderId="0" xfId="4" applyFont="1" applyAlignment="1">
      <alignment vertical="center" wrapText="1"/>
    </xf>
    <xf numFmtId="44" fontId="17" fillId="0" borderId="0" xfId="0" applyNumberFormat="1" applyFont="1" applyAlignment="1">
      <alignment horizontal="centerContinuous" vertical="center" wrapText="1"/>
    </xf>
    <xf numFmtId="0" fontId="0" fillId="0" borderId="0" xfId="0" applyAlignment="1" applyProtection="1">
      <alignment horizontal="centerContinuous" vertical="center"/>
      <protection locked="0"/>
    </xf>
    <xf numFmtId="44" fontId="6" fillId="0" borderId="0" xfId="0" applyNumberFormat="1" applyFont="1" applyAlignment="1" applyProtection="1">
      <alignment wrapText="1"/>
      <protection locked="0"/>
    </xf>
    <xf numFmtId="0" fontId="13" fillId="0" borderId="0" xfId="0" applyFont="1" applyAlignment="1">
      <alignment horizontal="center"/>
    </xf>
    <xf numFmtId="0" fontId="13" fillId="0" borderId="0" xfId="0" applyFont="1" applyAlignment="1">
      <alignment horizontal="left"/>
    </xf>
    <xf numFmtId="0" fontId="13" fillId="0" borderId="0" xfId="0" applyFont="1" applyAlignment="1">
      <alignment horizontal="left" wrapText="1"/>
    </xf>
    <xf numFmtId="0" fontId="4" fillId="0" borderId="5" xfId="0" applyFont="1" applyBorder="1"/>
    <xf numFmtId="0" fontId="4" fillId="0" borderId="20" xfId="0" applyFont="1" applyBorder="1"/>
    <xf numFmtId="0" fontId="4" fillId="0" borderId="6" xfId="0" applyFont="1" applyBorder="1"/>
    <xf numFmtId="0" fontId="4" fillId="0" borderId="7" xfId="0" applyFont="1" applyBorder="1"/>
  </cellXfs>
  <cellStyles count="6">
    <cellStyle name="Currency" xfId="1" builtinId="4"/>
    <cellStyle name="Hyperlink" xfId="5" builtinId="8"/>
    <cellStyle name="Normal" xfId="0" builtinId="0"/>
    <cellStyle name="Normal 2" xfId="3" xr:uid="{00000000-0005-0000-0000-000003000000}"/>
    <cellStyle name="Normal 3" xfId="4" xr:uid="{00000000-0005-0000-0000-000004000000}"/>
    <cellStyle name="Percent" xfId="2" builtinId="5"/>
  </cellStyles>
  <dxfs count="128">
    <dxf>
      <numFmt numFmtId="34" formatCode="_(&quot;$&quot;* #,##0.00_);_(&quot;$&quot;* \(#,##0.00\);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34" formatCode="_(&quot;$&quot;* #,##0.00_);_(&quot;$&quot;* \(#,##0.00\);_(&quot;$&quot;* &quot;-&quot;??_);_(@_)"/>
      <border diagonalUp="0" diagonalDown="0">
        <left style="thick">
          <color indexed="64"/>
        </left>
        <right style="thin">
          <color indexed="64"/>
        </right>
        <top style="thin">
          <color indexed="64"/>
        </top>
        <bottom style="thin">
          <color indexed="64"/>
        </bottom>
        <vertical/>
        <horizontal style="thin">
          <color indexed="64"/>
        </horizontal>
      </border>
    </dxf>
    <dxf>
      <numFmt numFmtId="34" formatCode="_(&quot;$&quot;* #,##0.00_);_(&quot;$&quot;* \(#,##0.00\);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4" formatCode="_(&quot;$&quot;* #,##0.00_);_(&quot;$&quot;* \(#,##0.00\);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4" formatCode="_(&quot;$&quot;* #,##0.00_);_(&quot;$&quot;* \(#,##0.00\);_(&quot;$&quot;* &quot;-&quot;??_);_(@_)"/>
      <border diagonalUp="0" diagonalDown="0">
        <left style="thick">
          <color indexed="64"/>
        </left>
        <right style="thin">
          <color indexed="64"/>
        </right>
        <top style="thin">
          <color indexed="64"/>
        </top>
        <bottom style="thin">
          <color indexed="64"/>
        </bottom>
        <vertical/>
        <horizontal style="thin">
          <color indexed="64"/>
        </horizontal>
      </border>
    </dxf>
    <dxf>
      <border diagonalUp="0" diagonalDown="0">
        <left style="thick">
          <color indexed="64"/>
        </left>
        <top style="thin">
          <color indexed="64"/>
        </top>
        <bottom style="thin">
          <color indexed="64"/>
        </bottom>
        <vertical/>
        <horizontal style="thin">
          <color indexed="64"/>
        </horizontal>
      </border>
    </dxf>
    <dxf>
      <font>
        <b val="0"/>
        <i val="0"/>
        <strike val="0"/>
        <condense val="0"/>
        <extend val="0"/>
        <outline val="0"/>
        <shadow val="0"/>
        <u val="none"/>
        <vertAlign val="baseline"/>
        <sz val="12"/>
        <color theme="1"/>
        <name val="Calibri"/>
        <scheme val="minor"/>
      </font>
      <numFmt numFmtId="34" formatCode="_(&quot;$&quot;* #,##0.00_);_(&quot;$&quot;* \(#,##0.00\);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C00000"/>
      </font>
      <fill>
        <patternFill>
          <bgColor rgb="FFFFC7CE"/>
        </patternFill>
      </fill>
    </dxf>
    <dxf>
      <font>
        <color rgb="FF9C0006"/>
      </font>
      <fill>
        <patternFill>
          <bgColor rgb="FFFFC7CE"/>
        </patternFill>
      </fill>
    </dxf>
    <dxf>
      <font>
        <color rgb="FFC00000"/>
      </font>
      <fill>
        <patternFill>
          <bgColor rgb="FFFFC7CE"/>
        </patternFill>
      </fill>
    </dxf>
    <dxf>
      <font>
        <color auto="1"/>
      </font>
      <fill>
        <patternFill patternType="none">
          <bgColor auto="1"/>
        </patternFill>
      </fill>
    </dxf>
    <dxf>
      <font>
        <color rgb="FFFF0000"/>
      </font>
    </dxf>
    <dxf>
      <font>
        <strike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ck">
          <color indexed="64"/>
        </right>
        <top style="thin">
          <color indexed="64"/>
        </top>
        <bottom style="thin">
          <color indexed="64"/>
        </bottom>
      </border>
    </dxf>
    <dxf>
      <font>
        <strike val="0"/>
        <outline val="0"/>
        <shadow val="0"/>
        <u val="none"/>
        <vertAlign val="baseline"/>
        <sz val="12"/>
        <color theme="1"/>
        <name val="Calibri"/>
        <scheme val="minor"/>
      </font>
      <border diagonalUp="0" diagonalDown="0">
        <left style="thick">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strike val="0"/>
        <outline val="0"/>
        <shadow val="0"/>
        <u val="none"/>
        <vertAlign val="baseline"/>
        <sz val="12"/>
        <color theme="1"/>
        <name val="Calibri"/>
        <scheme val="minor"/>
      </font>
      <numFmt numFmtId="34" formatCode="_(&quot;$&quot;* #,##0.00_);_(&quot;$&quot;* \(#,##0.00\);_(&quot;$&quot;* &quot;-&quot;??_);_(@_)"/>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auto="1"/>
        </patternFill>
      </fill>
      <border diagonalUp="0" diagonalDown="0" outline="0">
        <left style="thick">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left style="thick">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9" tint="0.79998168889431442"/>
        </patternFill>
      </fill>
      <border diagonalUp="0" diagonalDown="0">
        <left style="thick">
          <color indexed="64"/>
        </left>
        <right style="thick">
          <color indexed="64"/>
        </right>
        <top/>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strike val="0"/>
        <outline val="0"/>
        <shadow val="0"/>
        <u val="none"/>
        <vertAlign val="baseline"/>
        <sz val="12"/>
        <color theme="1"/>
        <name val="Calibri"/>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color rgb="FFFF0000"/>
      </font>
    </dxf>
    <dxf>
      <font>
        <color rgb="FFFF0000"/>
      </font>
    </dxf>
    <dxf>
      <font>
        <color rgb="FFFF0000"/>
      </font>
    </dxf>
    <dxf>
      <font>
        <strike val="0"/>
        <outline val="0"/>
        <shadow val="0"/>
        <u val="none"/>
        <vertAlign val="baseline"/>
        <sz val="12"/>
        <color theme="1"/>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ck">
          <color indexed="64"/>
        </right>
        <top style="thin">
          <color indexed="64"/>
        </top>
        <bottom style="thin">
          <color indexed="64"/>
        </bottom>
      </border>
    </dxf>
    <dxf>
      <font>
        <strike val="0"/>
        <outline val="0"/>
        <shadow val="0"/>
        <u val="none"/>
        <vertAlign val="baseline"/>
        <sz val="12"/>
        <color theme="1"/>
      </font>
      <numFmt numFmtId="34" formatCode="_(&quot;$&quot;* #,##0.00_);_(&quot;$&quot;* \(#,##0.00\);_(&quot;$&quot;* &quot;-&quot;??_);_(@_)"/>
      <fill>
        <patternFill patternType="solid">
          <fgColor indexed="64"/>
          <bgColor theme="4" tint="0.79998168889431442"/>
        </patternFill>
      </fill>
      <alignment horizontal="general" vertical="bottom" textRotation="0" wrapText="1" indent="0" justifyLastLine="0" shrinkToFit="0" readingOrder="0"/>
      <border diagonalUp="0" diagonalDown="0">
        <left style="thick">
          <color indexed="64"/>
        </left>
        <right style="thin">
          <color indexed="64"/>
        </right>
        <top style="thin">
          <color indexed="64"/>
        </top>
        <bottom style="thin">
          <color indexed="64"/>
        </bottom>
        <vertical/>
        <horizontal/>
      </border>
      <protection locked="0" hidden="0"/>
    </dxf>
    <dxf>
      <font>
        <strike val="0"/>
        <outline val="0"/>
        <shadow val="0"/>
        <u val="none"/>
        <vertAlign val="baseline"/>
        <sz val="12"/>
        <color theme="1"/>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strike val="0"/>
        <outline val="0"/>
        <shadow val="0"/>
        <u val="none"/>
        <vertAlign val="baseline"/>
        <sz val="12"/>
        <color theme="1"/>
      </font>
      <numFmt numFmtId="34" formatCode="_(&quot;$&quot;* #,##0.00_);_(&quot;$&quot;* \(#,##0.00\);_(&quot;$&quot;*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auto="1"/>
        </patternFill>
      </fill>
      <border diagonalUp="0" diagonalDown="0" outline="0">
        <left style="thick">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left style="thick">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auto="1"/>
        </patternFill>
      </fill>
      <border diagonalUp="0" diagonalDown="0">
        <left style="thick">
          <color indexed="64"/>
        </left>
        <right style="thick">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strike val="0"/>
        <outline val="0"/>
        <shadow val="0"/>
        <u val="none"/>
        <vertAlign val="baseline"/>
        <sz val="12"/>
        <color theme="1"/>
      </font>
      <fill>
        <patternFill patternType="none">
          <fgColor indexed="64"/>
          <bgColor auto="1"/>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color rgb="FFFF0000"/>
      </font>
    </dxf>
    <dxf>
      <font>
        <color rgb="FFFF0000"/>
      </font>
    </dxf>
    <dxf>
      <font>
        <color rgb="FFFF0000"/>
      </font>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border diagonalUp="0" diagonalDown="0">
        <left style="thick">
          <color indexed="64"/>
        </left>
        <right style="thin">
          <color indexed="64"/>
        </right>
        <top style="thin">
          <color indexed="64"/>
        </top>
        <bottom style="thin">
          <color indexed="64"/>
        </bottom>
        <vertical/>
        <horizontal style="thin">
          <color indexed="64"/>
        </horizontal>
      </border>
    </dxf>
    <dxf>
      <numFmt numFmtId="34" formatCode="_(&quot;$&quot;* #,##0.00_);_(&quot;$&quot;* \(#,##0.00\);_(&quot;$&quot;* &quot;-&quot;??_);_(@_)"/>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fill>
        <patternFill patternType="none">
          <fgColor indexed="64"/>
          <bgColor auto="1"/>
        </patternFill>
      </fill>
      <border diagonalUp="0" diagonalDown="0">
        <left style="thick">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border diagonalUp="0" diagonalDown="0">
        <left style="thick">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2"/>
        <color theme="1"/>
        <name val="Calibri"/>
        <scheme val="minor"/>
      </font>
      <numFmt numFmtId="35" formatCode="_(* #,##0.00_);_(* \(#,##0.00\);_(* &quot;-&quot;??_);_(@_)"/>
      <fill>
        <patternFill patternType="none">
          <fgColor indexed="64"/>
          <bgColor auto="1"/>
        </patternFill>
      </fill>
      <border diagonalUp="0" diagonalDown="0">
        <left style="thick">
          <color indexed="64"/>
        </left>
        <right style="thick">
          <color indexed="64"/>
        </right>
        <top/>
        <bottom/>
        <vertical/>
        <horizontal/>
      </border>
    </dxf>
    <dxf>
      <fill>
        <patternFill patternType="solid">
          <fgColor indexed="64"/>
          <bgColor theme="4" tint="0.7999816888943144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ill>
        <patternFill patternType="none">
          <fgColor indexed="64"/>
          <bgColor auto="1"/>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color rgb="FFFF0000"/>
      </font>
    </dxf>
    <dxf>
      <font>
        <color rgb="FFFF0000"/>
      </font>
    </dxf>
    <dxf>
      <font>
        <color rgb="FFFF0000"/>
      </font>
    </dxf>
    <dxf>
      <font>
        <color rgb="FFFF0000"/>
      </font>
    </dxf>
    <dxf>
      <font>
        <color rgb="FFFF0000"/>
      </font>
    </dxf>
    <dxf>
      <numFmt numFmtId="34" formatCode="_(&quot;$&quot;* #,##0.00_);_(&quot;$&quot;* \(#,##0.00\);_(&quot;$&quot;* &quot;-&quot;??_);_(@_)"/>
      <fill>
        <patternFill patternType="none">
          <fgColor indexed="64"/>
          <bgColor indexed="65"/>
        </patternFill>
      </fill>
      <border diagonalUp="0" diagonalDown="0" outline="0">
        <left style="thin">
          <color indexed="64"/>
        </left>
        <right/>
        <top style="thin">
          <color indexed="64"/>
        </top>
        <bottom style="thin">
          <color indexed="64"/>
        </bottom>
      </border>
    </dxf>
    <dxf>
      <numFmt numFmtId="34" formatCode="_(&quot;$&quot;* #,##0.00_);_(&quot;$&quot;* \(#,##0.00\);_(&quot;$&quot;* &quot;-&quot;??_);_(@_)"/>
      <fill>
        <patternFill patternType="solid">
          <fgColor indexed="64"/>
          <bgColor theme="4" tint="0.79998168889431442"/>
        </patternFill>
      </fill>
      <border diagonalUp="0" diagonalDown="0">
        <left style="thick">
          <color indexed="64"/>
        </left>
        <right style="thin">
          <color indexed="64"/>
        </right>
        <top style="thin">
          <color indexed="64"/>
        </top>
        <bottom style="thin">
          <color indexed="64"/>
        </bottom>
        <vertical/>
        <horizontal/>
      </border>
      <protection locked="0" hidden="0"/>
    </dxf>
    <dxf>
      <numFmt numFmtId="34" formatCode="_(&quot;$&quot;* #,##0.00_);_(&quot;$&quot;* \(#,##0.00\);_(&quot;$&quot;* &quot;-&quot;??_);_(@_)"/>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7" tint="0.79998168889431442"/>
        </patternFill>
      </fill>
      <border diagonalUp="0" diagonalDown="0" outline="0">
        <left style="thick">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border diagonalUp="0" diagonalDown="0">
        <left style="thick">
          <color auto="1"/>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solid">
          <fgColor indexed="64"/>
          <bgColor theme="9" tint="0.79998168889431442"/>
        </patternFill>
      </fill>
      <border diagonalUp="0" diagonalDown="0">
        <left style="thick">
          <color auto="1"/>
        </left>
        <right/>
        <top/>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bottom style="thin">
          <color indexed="64"/>
        </bottom>
      </border>
    </dxf>
    <dxf>
      <alignment horizontal="general" vertical="bottom" textRotation="0" wrapText="1" indent="0" justifyLastLine="0" shrinkToFit="0" readingOrder="0"/>
    </dxf>
    <dxf>
      <font>
        <color rgb="FFFF0000"/>
      </font>
    </dxf>
    <dxf>
      <font>
        <color rgb="FFFF0000"/>
      </font>
    </dxf>
    <dxf>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ck">
          <color indexed="64"/>
        </right>
        <top style="thin">
          <color indexed="64"/>
        </top>
        <bottom style="thin">
          <color indexed="64"/>
        </bottom>
      </border>
    </dxf>
    <dxf>
      <numFmt numFmtId="34" formatCode="_(&quot;$&quot;* #,##0.00_);_(&quot;$&quot;* \(#,##0.00\);_(&quot;$&quot;* &quot;-&quot;??_);_(@_)"/>
      <fill>
        <patternFill patternType="solid">
          <fgColor indexed="64"/>
          <bgColor theme="4" tint="0.79998168889431442"/>
        </patternFill>
      </fill>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4" formatCode="_(&quot;$&quot;* #,##0.00_);_(&quot;$&quot;* \(#,##0.00\);_(&quot;$&quot;* &quot;-&quot;??_);_(@_)"/>
      <fill>
        <patternFill patternType="none">
          <fgColor indexed="64"/>
          <bgColor auto="1"/>
        </patternFill>
      </fill>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164" formatCode="_(&quot;$&quot;* #,##0_);_(&quot;$&quot;* \(#,##0\);_(&quot;$&quot;* &quot;-&quot;??_);_(@_)"/>
      <fill>
        <patternFill patternType="none">
          <fgColor indexed="64"/>
          <bgColor auto="1"/>
        </patternFill>
      </fill>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34" formatCode="_(&quot;$&quot;* #,##0.00_);_(&quot;$&quot;* \(#,##0.00\);_(&quot;$&quot;*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auto="1"/>
        </patternFill>
      </fill>
      <border diagonalUp="0" diagonalDown="0">
        <left style="thick">
          <color auto="1"/>
        </left>
        <right style="thin">
          <color indexed="64"/>
        </right>
        <top style="thin">
          <color indexed="64"/>
        </top>
        <bottom style="thin">
          <color indexed="64"/>
        </bottom>
        <vertical/>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4" tint="0.79998168889431442"/>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4" tint="0.79998168889431442"/>
        </patternFill>
      </fill>
      <border diagonalUp="0" diagonalDown="0">
        <left style="thick">
          <color auto="1"/>
        </left>
        <right/>
        <top/>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ill>
        <patternFill patternType="solid">
          <fgColor indexed="64"/>
          <bgColor theme="4" tint="0.79998168889431442"/>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border>
        <bottom style="thin">
          <color theme="1"/>
        </bottom>
      </border>
    </dxf>
    <dxf>
      <font>
        <b/>
        <i val="0"/>
        <strike val="0"/>
        <condense val="0"/>
        <extend val="0"/>
        <outline val="0"/>
        <shadow val="0"/>
        <u val="none"/>
        <vertAlign val="baseline"/>
        <sz val="12"/>
        <color auto="1"/>
        <name val="Calibri"/>
        <scheme val="minor"/>
      </font>
      <fill>
        <patternFill patternType="solid">
          <fgColor indexed="64"/>
          <bgColor theme="9"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color rgb="FFFF0000"/>
      </font>
    </dxf>
    <dxf>
      <font>
        <color rgb="FFFF0000"/>
      </font>
    </dxf>
    <dxf>
      <font>
        <color rgb="FFFF0000"/>
      </font>
    </dxf>
    <dxf>
      <fill>
        <patternFill patternType="solid">
          <fgColor indexed="64"/>
          <bgColor theme="4" tint="0.79998168889431442"/>
        </patternFill>
      </fill>
      <alignment horizontal="general" vertical="bottom" textRotation="0" wrapText="1" indent="0" justifyLastLine="0" shrinkToFit="0" readingOrder="0"/>
      <protection locked="0" hidden="0"/>
    </dxf>
    <dxf>
      <fill>
        <patternFill patternType="solid">
          <fgColor indexed="64"/>
          <bgColor theme="4" tint="0.79998168889431442"/>
        </patternFill>
      </fill>
      <alignment horizontal="general" vertical="bottom" textRotation="0" wrapText="1" indent="0" justifyLastLine="0" shrinkToFit="0" readingOrder="0"/>
      <protection locked="0" hidden="0"/>
    </dxf>
    <dxf>
      <fill>
        <patternFill patternType="solid">
          <fgColor indexed="64"/>
          <bgColor theme="4" tint="0.79998168889431442"/>
        </patternFill>
      </fill>
      <alignment horizontal="general" vertical="bottom" textRotation="0" wrapText="1" indent="0" justifyLastLine="0" shrinkToFit="0" readingOrder="0"/>
      <protection locked="0" hidden="0"/>
    </dxf>
    <dxf>
      <fill>
        <patternFill patternType="solid">
          <fgColor indexed="64"/>
          <bgColor theme="4" tint="0.79998168889431442"/>
        </patternFill>
      </fill>
      <alignment horizontal="general" vertical="bottom" textRotation="0" wrapText="1" indent="0" justifyLastLine="0" shrinkToFit="0" readingOrder="0"/>
      <protection locked="0" hidden="0"/>
    </dxf>
    <dxf>
      <fill>
        <patternFill patternType="solid">
          <fgColor indexed="64"/>
          <bgColor theme="4" tint="0.79998168889431442"/>
        </patternFill>
      </fill>
      <alignment horizontal="general" vertical="bottom" textRotation="0" wrapText="1" indent="0" justifyLastLine="0" shrinkToFit="0" readingOrder="0"/>
      <protection locked="0" hidden="0"/>
    </dxf>
    <dxf>
      <fill>
        <patternFill patternType="solid">
          <fgColor indexed="64"/>
          <bgColor theme="4" tint="0.79998168889431442"/>
        </patternFill>
      </fill>
      <alignment horizontal="general" vertical="bottom" textRotation="0" wrapText="1" indent="0" justifyLastLine="0" shrinkToFit="0" readingOrder="0"/>
      <protection locked="0" hidden="0"/>
    </dxf>
    <dxf>
      <fill>
        <patternFill patternType="solid">
          <fgColor indexed="64"/>
          <bgColor theme="4" tint="0.79998168889431442"/>
        </patternFill>
      </fill>
      <alignment horizontal="general" vertical="bottom" textRotation="0" wrapText="1" indent="0" justifyLastLine="0" shrinkToFit="0" readingOrder="0"/>
      <protection locked="0" hidden="0"/>
    </dxf>
    <dxf>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fill>
        <patternFill patternType="solid">
          <fgColor indexed="64"/>
          <bgColor theme="4" tint="0.79998168889431442"/>
        </patternFill>
      </fill>
      <border diagonalUp="0" diagonalDown="0" outline="0">
        <left style="thin">
          <color theme="6"/>
        </left>
        <right/>
        <top style="thin">
          <color theme="6"/>
        </top>
        <bottom style="thin">
          <color theme="6"/>
        </bottom>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Calibri"/>
        <scheme val="minor"/>
      </font>
    </dxf>
    <dxf>
      <border>
        <top style="thin">
          <color indexed="64"/>
        </top>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C7CE"/>
      <color rgb="FFCCFFFF"/>
      <color rgb="FF99FFCC"/>
      <color rgb="FFCCCCFF"/>
      <color rgb="FFFFCC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7410450</xdr:colOff>
      <xdr:row>0</xdr:row>
      <xdr:rowOff>1000125</xdr:rowOff>
    </xdr:from>
    <xdr:to>
      <xdr:col>0</xdr:col>
      <xdr:colOff>8987427</xdr:colOff>
      <xdr:row>0</xdr:row>
      <xdr:rowOff>1640205</xdr:rowOff>
    </xdr:to>
    <xdr:pic>
      <xdr:nvPicPr>
        <xdr:cNvPr id="2" name="Picture 1" descr="CIFR: Center for IDEA Fiscal Reporting" title="CIFR Logo">
          <a:extLst>
            <a:ext uri="{FF2B5EF4-FFF2-40B4-BE49-F238E27FC236}">
              <a16:creationId xmlns:a16="http://schemas.microsoft.com/office/drawing/2014/main" id="{E60E1248-5154-4D7A-9B61-A4F5C392BC88}"/>
            </a:ext>
          </a:extLst>
        </xdr:cNvPr>
        <xdr:cNvPicPr/>
      </xdr:nvPicPr>
      <xdr:blipFill>
        <a:blip xmlns:r="http://schemas.openxmlformats.org/officeDocument/2006/relationships" r:embed="rId1" cstate="print"/>
        <a:stretch>
          <a:fillRect/>
        </a:stretch>
      </xdr:blipFill>
      <xdr:spPr>
        <a:xfrm>
          <a:off x="7410450" y="1000125"/>
          <a:ext cx="1576977" cy="640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368300</xdr:colOff>
      <xdr:row>15</xdr:row>
      <xdr:rowOff>533400</xdr:rowOff>
    </xdr:from>
    <xdr:to>
      <xdr:col>9</xdr:col>
      <xdr:colOff>914400</xdr:colOff>
      <xdr:row>26</xdr:row>
      <xdr:rowOff>127000</xdr:rowOff>
    </xdr:to>
    <xdr:sp macro="" textlink="">
      <xdr:nvSpPr>
        <xdr:cNvPr id="2" name="TextBox 1">
          <a:extLst>
            <a:ext uri="{FF2B5EF4-FFF2-40B4-BE49-F238E27FC236}">
              <a16:creationId xmlns:a16="http://schemas.microsoft.com/office/drawing/2014/main" id="{590D4E7A-6A68-5364-7F92-5FD856E2CA19}"/>
            </a:ext>
          </a:extLst>
        </xdr:cNvPr>
        <xdr:cNvSpPr txBox="1"/>
      </xdr:nvSpPr>
      <xdr:spPr>
        <a:xfrm>
          <a:off x="17195800" y="4737100"/>
          <a:ext cx="2501900" cy="1320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At</a:t>
          </a:r>
          <a:r>
            <a:rPr lang="en-US" sz="1100" baseline="0"/>
            <a:t> the end of September 30, 2023, the state had $5,043 in unexpended FFY 2021 funds. If these funds were obligated prior to that time, the state can liquidate them through January 28, 2024. Otherwise, the state must return these funds to OSEP.</a:t>
          </a:r>
          <a:endParaRPr lang="en-US" sz="1100"/>
        </a:p>
      </xdr:txBody>
    </xdr:sp>
    <xdr:clientData/>
  </xdr:twoCellAnchor>
  <xdr:twoCellAnchor>
    <xdr:from>
      <xdr:col>8</xdr:col>
      <xdr:colOff>1324006</xdr:colOff>
      <xdr:row>14</xdr:row>
      <xdr:rowOff>82412</xdr:rowOff>
    </xdr:from>
    <xdr:to>
      <xdr:col>8</xdr:col>
      <xdr:colOff>1661843</xdr:colOff>
      <xdr:row>15</xdr:row>
      <xdr:rowOff>400420</xdr:rowOff>
    </xdr:to>
    <xdr:sp macro="" textlink="">
      <xdr:nvSpPr>
        <xdr:cNvPr id="11" name="Right Arrow 10">
          <a:extLst>
            <a:ext uri="{FF2B5EF4-FFF2-40B4-BE49-F238E27FC236}">
              <a16:creationId xmlns:a16="http://schemas.microsoft.com/office/drawing/2014/main" id="{74EBE9AD-3287-28B2-C13A-44BAE5F71237}"/>
            </a:ext>
          </a:extLst>
        </xdr:cNvPr>
        <xdr:cNvSpPr/>
      </xdr:nvSpPr>
      <xdr:spPr>
        <a:xfrm rot="16200000" flipV="1">
          <a:off x="18059821" y="4174597"/>
          <a:ext cx="521208" cy="3378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1676400</xdr:colOff>
      <xdr:row>2</xdr:row>
      <xdr:rowOff>12700</xdr:rowOff>
    </xdr:from>
    <xdr:to>
      <xdr:col>8</xdr:col>
      <xdr:colOff>1473200</xdr:colOff>
      <xdr:row>4</xdr:row>
      <xdr:rowOff>469900</xdr:rowOff>
    </xdr:to>
    <xdr:sp macro="" textlink="">
      <xdr:nvSpPr>
        <xdr:cNvPr id="12" name="TextBox 11">
          <a:extLst>
            <a:ext uri="{FF2B5EF4-FFF2-40B4-BE49-F238E27FC236}">
              <a16:creationId xmlns:a16="http://schemas.microsoft.com/office/drawing/2014/main" id="{DC93A085-4FAB-CA00-5046-5BF91158357F}"/>
            </a:ext>
          </a:extLst>
        </xdr:cNvPr>
        <xdr:cNvSpPr txBox="1"/>
      </xdr:nvSpPr>
      <xdr:spPr>
        <a:xfrm>
          <a:off x="16548100" y="419100"/>
          <a:ext cx="1752600" cy="86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Remaining, unexpended funds from the</a:t>
          </a:r>
          <a:r>
            <a:rPr lang="en-US" sz="1100" baseline="0"/>
            <a:t> FFY 2021 grant award are noted here.</a:t>
          </a:r>
          <a:endParaRPr lang="en-US" sz="1100"/>
        </a:p>
      </xdr:txBody>
    </xdr:sp>
    <xdr:clientData/>
  </xdr:twoCellAnchor>
  <xdr:twoCellAnchor>
    <xdr:from>
      <xdr:col>8</xdr:col>
      <xdr:colOff>1519482</xdr:colOff>
      <xdr:row>2</xdr:row>
      <xdr:rowOff>179932</xdr:rowOff>
    </xdr:from>
    <xdr:to>
      <xdr:col>8</xdr:col>
      <xdr:colOff>1908771</xdr:colOff>
      <xdr:row>4</xdr:row>
      <xdr:rowOff>92998</xdr:rowOff>
    </xdr:to>
    <xdr:sp macro="" textlink="">
      <xdr:nvSpPr>
        <xdr:cNvPr id="13" name="Right Arrow 12">
          <a:extLst>
            <a:ext uri="{FF2B5EF4-FFF2-40B4-BE49-F238E27FC236}">
              <a16:creationId xmlns:a16="http://schemas.microsoft.com/office/drawing/2014/main" id="{EEA71DB3-7CEC-BC40-8938-5F1B26672A69}"/>
            </a:ext>
          </a:extLst>
        </xdr:cNvPr>
        <xdr:cNvSpPr/>
      </xdr:nvSpPr>
      <xdr:spPr>
        <a:xfrm flipV="1">
          <a:off x="18346982" y="586332"/>
          <a:ext cx="389289" cy="319466"/>
        </a:xfrm>
        <a:prstGeom prst="rightArrow">
          <a:avLst>
            <a:gd name="adj1" fmla="val 41439"/>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ss_/Google%20Drive/Documents/Westat/LEA%20MOE%20Tools/Calculator%202.0%202016_2021%20Sample%20Draft%20vs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Y%20DOCUMENTS\LEAMOECalculator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Title Page"/>
      <sheetName val="2. Getting Started"/>
      <sheetName val="3a. Intervening Years"/>
      <sheetName val="3b. High Cost Fund"/>
      <sheetName val="4. Multi-Year MOE Summary"/>
      <sheetName val="5. Year 1 Amounts"/>
      <sheetName val="6. Year 1 Exc &amp; Adj"/>
      <sheetName val="7. Year 1 Summary"/>
      <sheetName val="8. Year 2 Amounts"/>
      <sheetName val="9. Year 2 Exc &amp; Adj"/>
      <sheetName val="10. Year 2 Summary"/>
      <sheetName val="11. Year 3 Amounts"/>
      <sheetName val="12. Year 3 Exc &amp; Adj"/>
      <sheetName val="13. Year 3 Summary"/>
      <sheetName val="14. Year 4 Amounts"/>
      <sheetName val="15. Year 4 Exc &amp; Adj"/>
      <sheetName val="16. Year 4 Summary"/>
      <sheetName val="17. Year 5 Amounts"/>
      <sheetName val="18. Year 5 Exc &amp; Adj"/>
      <sheetName val="19. Year 5 Summary"/>
      <sheetName val="20. Year 6 Amounts"/>
      <sheetName val="21. Year 6 Exc &amp; Adj"/>
      <sheetName val="22. Year 6 Summary"/>
      <sheetName val="23. Year 7 Amounts"/>
      <sheetName val="24. Year 7 Exc &amp; Adj"/>
      <sheetName val="25. Year 7 Summary"/>
      <sheetName val="26. Year 8 Amounts"/>
      <sheetName val="27. Year 8 Exc &amp; Adj"/>
      <sheetName val="28. Year 8 Summary"/>
      <sheetName val="29. Year 9 Amounts"/>
      <sheetName val="30. Year 9 Exc &amp; Adj"/>
      <sheetName val="31. Year 9 Summary"/>
      <sheetName val="32. Year 10 Amounts"/>
      <sheetName val="33. Year 10 Exc &amp; Adj"/>
      <sheetName val="34. Year 10 Summary"/>
      <sheetName val="35. Year 11 Amounts"/>
      <sheetName val="36. Year 11 Exc &amp; Adj"/>
      <sheetName val="37. Year 11 Summary"/>
      <sheetName val="38. Total Local Funds"/>
      <sheetName val="39. Total State &amp; Local Funds"/>
      <sheetName val="40. Local Funds Per Capita"/>
      <sheetName val="41. State &amp; Local Funds Per Cap"/>
      <sheetName val="42. SEA or LEA Worksheet"/>
      <sheetName val="43. SEA Guidance"/>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2">
          <cell r="A2" t="str">
            <v>Moved</v>
          </cell>
        </row>
        <row r="3">
          <cell r="A3" t="str">
            <v>Aged out</v>
          </cell>
        </row>
        <row r="4">
          <cell r="A4" t="str">
            <v>Graduated with a regular diploma</v>
          </cell>
        </row>
        <row r="5">
          <cell r="A5" t="str">
            <v>No longer needs the program of special education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Title Page"/>
      <sheetName val="2. Getting Started"/>
      <sheetName val="3a. Intervening Years"/>
      <sheetName val="3b. High Cost Fund"/>
      <sheetName val="4. Multi-Year MOE Summary"/>
      <sheetName val="5. Year 1 Amounts"/>
      <sheetName val="6. Year 1 Exc &amp; Adj"/>
      <sheetName val="7. Year 1 Summary"/>
      <sheetName val="8. Year 2 Amounts"/>
      <sheetName val="9. Year 2 Exc &amp; Adj"/>
      <sheetName val="10. Year 2 Summary"/>
      <sheetName val="11. Year 3 Amounts"/>
      <sheetName val="12. Year 3 Exc &amp; Adj"/>
      <sheetName val="13. Year 3 Summary"/>
      <sheetName val="14. Year 4 Amounts"/>
      <sheetName val="15. Year 4 Exc &amp; Adj"/>
      <sheetName val="16. Year 4 Summary"/>
      <sheetName val="17. Year 5 Amounts"/>
      <sheetName val="18. Year 5 Exc &amp; Adj"/>
      <sheetName val="19. Year 5 Summary"/>
      <sheetName val="20. Year 6 Amounts"/>
      <sheetName val="21. Year 6 Exc &amp; Adj"/>
      <sheetName val="22. Year 6 Summary"/>
      <sheetName val="23. Year 7 Amounts"/>
      <sheetName val="24. Year 7 Exc &amp; Adj"/>
      <sheetName val="25. Year 7 Summary"/>
      <sheetName val="26. Year 8 Amounts"/>
      <sheetName val="27. Year 8 Exc &amp; Adj"/>
      <sheetName val="28. Year 8 Summary"/>
      <sheetName val="29. Year 9 Amounts"/>
      <sheetName val="30. Year 9 Exc &amp; Adj"/>
      <sheetName val="31. Year 9 Summary"/>
      <sheetName val="32. Year 10 Amounts"/>
      <sheetName val="33. Year 10 Exc &amp; Adj"/>
      <sheetName val="34. Year 10 Summary"/>
      <sheetName val="35. Year 11 Amounts"/>
      <sheetName val="36. Year 11 Exc &amp; Adj"/>
      <sheetName val="37. Year 11 Summary"/>
      <sheetName val="38. Total Local Funds"/>
      <sheetName val="39. Total State &amp; Local Funds"/>
      <sheetName val="40. Local Funds Per Capita"/>
      <sheetName val="41. State &amp; Local Funds Per Cap"/>
      <sheetName val="42. SEA or LEA Worksheet"/>
      <sheetName val="43. SEA Guidance"/>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2">
          <cell r="A2" t="str">
            <v>Moved</v>
          </cell>
        </row>
        <row r="3">
          <cell r="A3" t="str">
            <v>Aged out</v>
          </cell>
        </row>
        <row r="4">
          <cell r="A4" t="str">
            <v>Graduated with a regular diploma</v>
          </cell>
        </row>
        <row r="5">
          <cell r="A5" t="str">
            <v>No longer needs the program of special education</v>
          </cell>
        </row>
      </sheetData>
    </sheetDataSet>
  </externalBook>
</externalLink>
</file>

<file path=xl/persons/person.xml><?xml version="1.0" encoding="utf-8"?>
<personList xmlns="http://schemas.microsoft.com/office/spreadsheetml/2018/threadedcomments" xmlns:x="http://schemas.openxmlformats.org/spreadsheetml/2006/main">
  <person displayName="Beth Cole" id="{4188B4FC-336E-6049-BA47-09334C42532F}" userId="S::bcole@wested.org::c6c48a5a-8378-4bc7-959a-1ec748c11ac5" providerId="AD"/>
  <person displayName="Ardith Ferguson" id="{772A6062-12D1-BF48-A767-CB6CC16C0761}" userId="S::afergus@wested.org::7270fad8-c444-4de7-9296-58eaa7c88461"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GettingStarted" displayName="GettingStarted" ref="A2:B4" headerRowCount="0" totalsRowShown="0" headerRowDxfId="127" tableBorderDxfId="126" totalsRowBorderDxfId="125">
  <tableColumns count="2">
    <tableColumn id="1" xr3:uid="{00000000-0010-0000-0000-000001000000}" name="Column1" headerRowDxfId="124" dataDxfId="123"/>
    <tableColumn id="2" xr3:uid="{00000000-0010-0000-0000-000002000000}" name="Column2" headerRowDxfId="122" dataDxfId="121"/>
  </tableColumns>
  <tableStyleInfo name="TableStyleMedium2" showFirstColumn="0" showLastColumn="0" showRowStripes="0" showColumnStripes="0"/>
  <extLst>
    <ext xmlns:x14="http://schemas.microsoft.com/office/spreadsheetml/2009/9/main" uri="{504A1905-F514-4f6f-8877-14C23A59335A}">
      <x14:table altText="Getting Started" altTextSummary="Data entry table for background infromation, including Federal Fiscal Year, Grant Award Number, and Grant Amou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ataSources" displayName="DataSources" ref="A2:H28" totalsRowShown="0">
  <autoFilter ref="A2:H2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100-000001000000}" name="Section of budget"/>
    <tableColumn id="2" xr3:uid="{00000000-0010-0000-0100-000002000000}" name="Name of staff" dataDxfId="120"/>
    <tableColumn id="8" xr3:uid="{00000000-0010-0000-0100-000008000000}" name="Agency or department" dataDxfId="119"/>
    <tableColumn id="3" xr3:uid="{00000000-0010-0000-0100-000003000000}" name="Email" dataDxfId="118"/>
    <tableColumn id="4" xr3:uid="{00000000-0010-0000-0100-000004000000}" name="Phone number" dataDxfId="117"/>
    <tableColumn id="5" xr3:uid="{00000000-0010-0000-0100-000005000000}" name="Description of datafile" dataDxfId="116"/>
    <tableColumn id="6" xr3:uid="{00000000-0010-0000-0100-000006000000}" name="Name and location of datafile" dataDxfId="115"/>
    <tableColumn id="7" xr3:uid="{00000000-0010-0000-0100-000007000000}" name="Notes" dataDxfId="114"/>
  </tableColumns>
  <tableStyleInfo name="TableStyleLight18" showFirstColumn="0" showLastColumn="0" showRowStripes="0" showColumnStripes="0"/>
  <extLst>
    <ext xmlns:x14="http://schemas.microsoft.com/office/spreadsheetml/2009/9/main" uri="{504A1905-F514-4f6f-8877-14C23A59335A}">
      <x14:table altText="Data Sources" altTextSummary="Data entry table for entering information for data sources for each tab in the workbook."/>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Personnel" displayName="Personnel" ref="A7:O23" totalsRowShown="0" headerRowDxfId="110" headerRowBorderDxfId="109" tableBorderDxfId="108">
  <tableColumns count="15">
    <tableColumn id="1" xr3:uid="{00000000-0010-0000-0200-000001000000}" name="Part C Funded Personnel From Federal Grant" dataDxfId="107"/>
    <tableColumn id="17" xr3:uid="{00000000-0010-0000-0200-000011000000}" name="Position Description and Distinction Between LA or ICC roles" dataDxfId="106"/>
    <tableColumn id="8" xr3:uid="{00000000-0010-0000-0200-000008000000}" name="Total Salary and Fringe Benefits" dataDxfId="105"/>
    <tableColumn id="9" xr3:uid="{00000000-0010-0000-0200-000009000000}" name="Percentage Funded by Part C" dataDxfId="104" dataCellStyle="Percent"/>
    <tableColumn id="3" xr3:uid="{00000000-0010-0000-0200-000003000000}" name="Budgeted Salary and Fringe Benefits" dataDxfId="103" dataCellStyle="Currency"/>
    <tableColumn id="4" xr3:uid="{00000000-0010-0000-0200-000004000000}" name="Budgeted Salary and Fringe Benefits Funded by Part C" dataDxfId="102" dataCellStyle="Currency"/>
    <tableColumn id="5" xr3:uid="{00000000-0010-0000-0200-000005000000}" name="Expended Part C-Funded Salary and Fringe Benefits to Date" dataDxfId="101" dataCellStyle="Currency"/>
    <tableColumn id="2" xr3:uid="{00000000-0010-0000-0200-000002000000}" name="Unexpended Part C Funds" dataDxfId="100" dataCellStyle="Currency"/>
    <tableColumn id="6" xr3:uid="{00000000-0010-0000-0200-000006000000}" name="Total Salary and Fringe Benefits  " dataDxfId="99" dataCellStyle="Currency"/>
    <tableColumn id="7" xr3:uid="{00000000-0010-0000-0200-000007000000}" name="Percentage Funded by Part C  " dataDxfId="98" dataCellStyle="Percent"/>
    <tableColumn id="11" xr3:uid="{00000000-0010-0000-0200-00000B000000}" name="Budgeted Salary and Fringe Benefits  " dataDxfId="97" dataCellStyle="Currency"/>
    <tableColumn id="12" xr3:uid="{00000000-0010-0000-0200-00000C000000}" name="Expended Part C-Funded Salary and Fringe Benefits to Date  " dataDxfId="96" dataCellStyle="Currency"/>
    <tableColumn id="13" xr3:uid="{00000000-0010-0000-0200-00000D000000}" name="Unexpended Part C Funds " dataDxfId="95" dataCellStyle="Currency"/>
    <tableColumn id="14" xr3:uid="{00000000-0010-0000-0200-00000E000000}" name="Final Liquidation Expenditures" dataDxfId="94"/>
    <tableColumn id="15" xr3:uid="{00000000-0010-0000-0200-00000F000000}" name="Unexpended Part C Funds  " dataDxfId="93" dataCellStyle="Currency"/>
  </tableColumns>
  <tableStyleInfo name="TableStyleLight18" showFirstColumn="0" showLastColumn="0" showRowStripes="0" showColumnStripes="0"/>
  <extLst>
    <ext xmlns:x14="http://schemas.microsoft.com/office/spreadsheetml/2009/9/main" uri="{504A1905-F514-4f6f-8877-14C23A59335A}">
      <x14:table altText="Personnel" altTextSummary="Data entry table for Personnel for the different time periods of the gran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LAActivities" displayName="LAActivities" ref="A7:K24" totalsRowShown="0" headerRowDxfId="90" headerRowBorderDxfId="89" tableBorderDxfId="88">
  <autoFilter ref="A7:K24"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Major Activity (sample activities provided; note that some activities may require prior approval; overwrite as appropriate for your state)" dataDxfId="87"/>
    <tableColumn id="6" xr3:uid="{00000000-0010-0000-0300-000006000000}" name="Activity Description" dataDxfId="86"/>
    <tableColumn id="2" xr3:uid="{00000000-0010-0000-0300-000002000000}" name="Budgeted" dataDxfId="85" dataCellStyle="Currency"/>
    <tableColumn id="10" xr3:uid="{00000000-0010-0000-0300-00000A000000}" name="Budgeted  " dataDxfId="84" dataCellStyle="Currency"/>
    <tableColumn id="11" xr3:uid="{00000000-0010-0000-0300-00000B000000}" name="Expended Part C Funds to Date" dataDxfId="83" dataCellStyle="Currency"/>
    <tableColumn id="12" xr3:uid="{00000000-0010-0000-0300-00000C000000}" name="Unexpended Part C Funds  " dataDxfId="82" dataCellStyle="Currency"/>
    <tableColumn id="4" xr3:uid="{00000000-0010-0000-0300-000004000000}" name="Budgeted   " dataDxfId="81" dataCellStyle="Currency"/>
    <tableColumn id="5" xr3:uid="{00000000-0010-0000-0300-000005000000}" name="Expended Part C Funds  " dataDxfId="80" dataCellStyle="Currency"/>
    <tableColumn id="7" xr3:uid="{00000000-0010-0000-0300-000007000000}" name="Unexpended Part C Funds   " dataDxfId="79" dataCellStyle="Currency"/>
    <tableColumn id="8" xr3:uid="{00000000-0010-0000-0300-000008000000}" name="Final Liquidation Expenditures" dataDxfId="78" dataCellStyle="Currency"/>
    <tableColumn id="9" xr3:uid="{00000000-0010-0000-0300-000009000000}" name="Unexpended Part C Funds" dataDxfId="77" dataCellStyle="Currency">
      <calculatedColumnFormula>SUM(LAActivities[[#This Row],[Final Liquidation Expenditures]]-LAActivities[[#This Row],[Unexpended Part C Funds   ]])</calculatedColumnFormula>
    </tableColumn>
  </tableColumns>
  <tableStyleInfo name="TableStyleLight18" showFirstColumn="0" showLastColumn="0" showRowStripes="0" showColumnStripes="0"/>
  <extLst>
    <ext xmlns:x14="http://schemas.microsoft.com/office/spreadsheetml/2009/9/main" uri="{504A1905-F514-4f6f-8877-14C23A59335A}">
      <x14:table altText="LA Activities" altTextSummary="Data entry table for LA Activities for all budget periods of the gran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DirectServices" displayName="DirectServices" ref="A7:K30" totalsRowShown="0" headerRowDxfId="71" dataDxfId="69" headerRowBorderDxfId="70" tableBorderDxfId="68" totalsRowBorderDxfId="67">
  <tableColumns count="11">
    <tableColumn id="1" xr3:uid="{00000000-0010-0000-0400-000001000000}" name="EI Services (sample activities provided; overwrite as appropriate for your state)" dataDxfId="66"/>
    <tableColumn id="6" xr3:uid="{00000000-0010-0000-0400-000006000000}" name="Direct Service Description" dataDxfId="65"/>
    <tableColumn id="2" xr3:uid="{00000000-0010-0000-0400-000002000000}" name="Budgeted" dataDxfId="64"/>
    <tableColumn id="10" xr3:uid="{00000000-0010-0000-0400-00000A000000}" name="Budgeted  " dataDxfId="63" dataCellStyle="Currency"/>
    <tableColumn id="11" xr3:uid="{00000000-0010-0000-0400-00000B000000}" name="Expended Part C Funds to Date" dataDxfId="62" dataCellStyle="Currency"/>
    <tableColumn id="12" xr3:uid="{00000000-0010-0000-0400-00000C000000}" name="Unexpended Part C Funds  " dataDxfId="61" dataCellStyle="Currency"/>
    <tableColumn id="4" xr3:uid="{00000000-0010-0000-0400-000004000000}" name="Budgeted   " dataDxfId="60" dataCellStyle="Currency"/>
    <tableColumn id="5" xr3:uid="{00000000-0010-0000-0400-000005000000}" name="Expended Part C Funds " dataDxfId="59" dataCellStyle="Currency"/>
    <tableColumn id="7" xr3:uid="{00000000-0010-0000-0400-000007000000}" name="Unexpended Part C Funds " dataDxfId="58" dataCellStyle="Currency"/>
    <tableColumn id="8" xr3:uid="{00000000-0010-0000-0400-000008000000}" name="Final Liquidation Expenditures" dataDxfId="57" dataCellStyle="Currency"/>
    <tableColumn id="9" xr3:uid="{00000000-0010-0000-0400-000009000000}" name="Unexpended Part C Funds" dataDxfId="56" dataCellStyle="Currency"/>
  </tableColumns>
  <tableStyleInfo name="TableStyleLight18" showFirstColumn="0" showLastColumn="0" showRowStripes="0" showColumnStripes="0"/>
  <extLst>
    <ext xmlns:x14="http://schemas.microsoft.com/office/spreadsheetml/2009/9/main" uri="{504A1905-F514-4f6f-8877-14C23A59335A}">
      <x14:table altText="Direct Services" altTextSummary="Data entry table for Direct Services for all budget periods of the gran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OtherAgencies" displayName="OtherAgencies" ref="A7:K24" totalsRowShown="0" headerRowDxfId="52" dataDxfId="50" headerRowBorderDxfId="51" tableBorderDxfId="49" totalsRowBorderDxfId="48">
  <tableColumns count="11">
    <tableColumn id="1" xr3:uid="{00000000-0010-0000-0500-000001000000}" name="State Agency Receiving Funds" dataDxfId="47"/>
    <tableColumn id="4" xr3:uid="{00000000-0010-0000-0500-000004000000}" name="Activity Description" dataDxfId="46"/>
    <tableColumn id="2" xr3:uid="{00000000-0010-0000-0500-000002000000}" name="Budgeted " dataDxfId="45" dataCellStyle="Currency"/>
    <tableColumn id="10" xr3:uid="{00000000-0010-0000-0500-00000A000000}" name="Budgeted  " dataDxfId="44" dataCellStyle="Currency"/>
    <tableColumn id="11" xr3:uid="{00000000-0010-0000-0500-00000B000000}" name="Expended Part C Funds to Date" dataDxfId="43" dataCellStyle="Currency"/>
    <tableColumn id="12" xr3:uid="{00000000-0010-0000-0500-00000C000000}" name="Unexpended Part C Funds  " dataDxfId="42" dataCellStyle="Currency"/>
    <tableColumn id="5" xr3:uid="{00000000-0010-0000-0500-000005000000}" name="Budgeted   " dataDxfId="41" dataCellStyle="Currency"/>
    <tableColumn id="6" xr3:uid="{00000000-0010-0000-0500-000006000000}" name="Expended Part C Funds " dataDxfId="40"/>
    <tableColumn id="7" xr3:uid="{00000000-0010-0000-0500-000007000000}" name="Unexpended Part C Funds " dataDxfId="39" dataCellStyle="Currency"/>
    <tableColumn id="8" xr3:uid="{00000000-0010-0000-0500-000008000000}" name="Final Liquidation Expenditures" dataDxfId="38"/>
    <tableColumn id="9" xr3:uid="{00000000-0010-0000-0500-000009000000}" name="Unexpended Part C Funds" dataDxfId="37" dataCellStyle="Currency"/>
  </tableColumns>
  <tableStyleInfo name="TableStyleLight18" showFirstColumn="0" showLastColumn="0" showRowStripes="0" showColumnStripes="0"/>
  <extLst>
    <ext xmlns:x14="http://schemas.microsoft.com/office/spreadsheetml/2009/9/main" uri="{504A1905-F514-4f6f-8877-14C23A59335A}">
      <x14:table altText="Other Agencies" altTextSummary="Data entry table for Activities by Other State Agencies for all budget periods of the gran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Optional" displayName="Optional" ref="A7:K24" totalsRowShown="0" headerRowDxfId="33" dataDxfId="31" headerRowBorderDxfId="32" tableBorderDxfId="30" totalsRowBorderDxfId="29">
  <tableColumns count="11">
    <tableColumn id="1" xr3:uid="{00000000-0010-0000-0600-000001000000}" name="Major Activity" dataDxfId="28"/>
    <tableColumn id="4" xr3:uid="{00000000-0010-0000-0600-000004000000}" name="Activity Description" dataDxfId="27"/>
    <tableColumn id="2" xr3:uid="{00000000-0010-0000-0600-000002000000}" name="Budgeted " dataDxfId="26" dataCellStyle="Currency"/>
    <tableColumn id="10" xr3:uid="{00000000-0010-0000-0600-00000A000000}" name="Budgeted  " dataDxfId="25" dataCellStyle="Currency"/>
    <tableColumn id="11" xr3:uid="{00000000-0010-0000-0600-00000B000000}" name="Expended Part C Funds to Date" dataDxfId="24" dataCellStyle="Currency"/>
    <tableColumn id="12" xr3:uid="{00000000-0010-0000-0600-00000C000000}" name="Unexpended Part C Funds  " dataDxfId="23" dataCellStyle="Currency"/>
    <tableColumn id="5" xr3:uid="{00000000-0010-0000-0600-000005000000}" name="Budgeted   " dataDxfId="22" dataCellStyle="Currency"/>
    <tableColumn id="6" xr3:uid="{00000000-0010-0000-0600-000006000000}" name="Expended Part C Funds " dataDxfId="21"/>
    <tableColumn id="7" xr3:uid="{00000000-0010-0000-0600-000007000000}" name="Unexpended Part C Funds " dataDxfId="20" dataCellStyle="Currency"/>
    <tableColumn id="8" xr3:uid="{00000000-0010-0000-0600-000008000000}" name="Final Liquidation Expenditures" dataDxfId="19"/>
    <tableColumn id="9" xr3:uid="{00000000-0010-0000-0600-000009000000}" name="Unexpended Part C Funds" dataDxfId="18" dataCellStyle="Currency"/>
  </tableColumns>
  <tableStyleInfo name="TableStyleLight18" showFirstColumn="0" showLastColumn="0" showRowStripes="0" showColumnStripes="0"/>
  <extLst>
    <ext xmlns:x14="http://schemas.microsoft.com/office/spreadsheetml/2009/9/main" uri="{504A1905-F514-4f6f-8877-14C23A59335A}">
      <x14:table altText="Optional Use" altTextSummary="Data entry table for Description of Optional Use activities for all budget periods of the gran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otals" displayName="Totals" ref="A7:K14" totalsRowShown="0" headerRowDxfId="12" headerRowBorderDxfId="11" tableBorderDxfId="10" totalsRowBorderDxfId="9">
  <autoFilter ref="A7:K14"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700-000001000000}" name="Application Row No." dataDxfId="8"/>
    <tableColumn id="2" xr3:uid="{00000000-0010-0000-0700-000002000000}" name="Section" dataDxfId="7"/>
    <tableColumn id="3" xr3:uid="{00000000-0010-0000-0700-000003000000}" name="Budgeted " dataDxfId="6" dataCellStyle="Currency"/>
    <tableColumn id="11" xr3:uid="{00000000-0010-0000-0700-00000B000000}" name="Budgeted  " dataDxfId="5"/>
    <tableColumn id="12" xr3:uid="{00000000-0010-0000-0700-00000C000000}" name="Expended Part C Funds to Date"/>
    <tableColumn id="13" xr3:uid="{00000000-0010-0000-0700-00000D000000}" name="Unexpended Part C Funds  "/>
    <tableColumn id="6" xr3:uid="{00000000-0010-0000-0700-000006000000}" name="Budgeted   " dataDxfId="4"/>
    <tableColumn id="7" xr3:uid="{00000000-0010-0000-0700-000007000000}" name="Expended Part C Funds " dataDxfId="3"/>
    <tableColumn id="8" xr3:uid="{00000000-0010-0000-0700-000008000000}" name="Unexpended Part C Funds " dataDxfId="2"/>
    <tableColumn id="9" xr3:uid="{00000000-0010-0000-0700-000009000000}" name="Final Liquidation Expenditures" dataDxfId="1"/>
    <tableColumn id="10" xr3:uid="{00000000-0010-0000-0700-00000A000000}" name="Unexpended Part C Funds" dataDxfId="0"/>
  </tableColumns>
  <tableStyleInfo name="TableStyleLight18" showFirstColumn="0" showLastColumn="0" showRowStripes="0" showColumnStripes="0"/>
  <extLst>
    <ext xmlns:x14="http://schemas.microsoft.com/office/spreadsheetml/2009/9/main" uri="{504A1905-F514-4f6f-8877-14C23A59335A}">
      <x14:table altText="Totals" altTextSummary="Table that calculatoes totals across all tabs. The only data entry is the indrect rate in row 13, columns C, D, G, H, and J."/>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4" dT="2023-01-18T15:07:45.35" personId="{4188B4FC-336E-6049-BA47-09334C42532F}" id="{CB727D7F-EE7F-DA42-BC8B-B8D36F96F83E}">
    <text>Explain where the additional $4,000 went</text>
  </threadedComment>
  <threadedComment ref="D14" dT="2023-01-18T17:13:00.23" personId="{772A6062-12D1-BF48-A767-CB6CC16C0761}" id="{DE494263-E274-774C-AC4F-4616CC28A4BA}" parentId="{CB727D7F-EE7F-DA42-BC8B-B8D36F96F83E}">
    <text>See note</text>
  </threadedComment>
</ThreadedComments>
</file>

<file path=xl/threadedComments/threadedComment2.xml><?xml version="1.0" encoding="utf-8"?>
<ThreadedComments xmlns="http://schemas.microsoft.com/office/spreadsheetml/2018/threadedcomments" xmlns:x="http://schemas.openxmlformats.org/spreadsheetml/2006/main">
  <threadedComment ref="D23" dT="2023-01-18T15:09:43.92" personId="{4188B4FC-336E-6049-BA47-09334C42532F}" id="{DE980725-04A7-DE41-B2B6-A5FFAF44395A}">
    <text>Explain where the additional $842.40 is coming from</text>
  </threadedComment>
  <threadedComment ref="D23" dT="2023-01-18T17:32:46.77" personId="{772A6062-12D1-BF48-A767-CB6CC16C0761}" id="{D867A3C3-95B5-5B49-84B2-3DB1731D8B10}" parentId="{DE980725-04A7-DE41-B2B6-A5FFAF44395A}">
    <text>See note, also I lowered the number to 827.</text>
  </threadedComment>
  <threadedComment ref="G30" dT="2023-01-18T15:11:02.69" personId="{4188B4FC-336E-6049-BA47-09334C42532F}" id="{3FCC2D9E-BC2B-A84F-825C-70B25DA8BCF4}">
    <text>Explain where the remaining $5400 (approximately) from the Unexpended Part C Funds is going - since it’s not showing up in the Tydings Period Budgeted.</text>
  </threadedComment>
  <threadedComment ref="G30" dT="2023-01-18T17:45:06.61" personId="{772A6062-12D1-BF48-A767-CB6CC16C0761}" id="{92AC1C4B-EC33-3E4C-ADC7-0B34F12BB0D6}" parentId="{3FCC2D9E-BC2B-A84F-825C-70B25DA8BCF4}">
    <text>N/A now. See note for rebudgeting of $16,093.</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hyperlink" Target="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TargetMode="External"/><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7.bin"/><Relationship Id="rId1" Type="http://schemas.openxmlformats.org/officeDocument/2006/relationships/hyperlink" Target="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8.bin"/><Relationship Id="rId1" Type="http://schemas.openxmlformats.org/officeDocument/2006/relationships/hyperlink" Target="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9.bin"/><Relationship Id="rId1" Type="http://schemas.openxmlformats.org/officeDocument/2006/relationships/hyperlink" Target="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TargetMode="Externa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showGridLines="0" tabSelected="1" zoomScaleNormal="100" workbookViewId="0"/>
  </sheetViews>
  <sheetFormatPr defaultColWidth="0" defaultRowHeight="15" customHeight="1" zeroHeight="1" x14ac:dyDescent="0.25"/>
  <cols>
    <col min="1" max="1" width="123" style="37" customWidth="1"/>
    <col min="2" max="16384" width="8" style="37" hidden="1"/>
  </cols>
  <sheetData>
    <row r="1" spans="1:1" ht="181.5" x14ac:dyDescent="0.25">
      <c r="A1" s="36" t="s">
        <v>183</v>
      </c>
    </row>
    <row r="2" spans="1:1" ht="51" customHeight="1" x14ac:dyDescent="0.25">
      <c r="A2" s="193" t="s">
        <v>86</v>
      </c>
    </row>
    <row r="3" spans="1:1" ht="23.25" x14ac:dyDescent="0.25">
      <c r="A3" s="84"/>
    </row>
    <row r="4" spans="1:1" x14ac:dyDescent="0.25"/>
    <row r="5" spans="1:1" ht="208.5" customHeight="1" x14ac:dyDescent="0.25">
      <c r="A5" s="38" t="s">
        <v>179</v>
      </c>
    </row>
    <row r="6" spans="1:1" ht="20.25" customHeight="1" x14ac:dyDescent="0.25">
      <c r="A6" s="188" t="s">
        <v>84</v>
      </c>
    </row>
    <row r="7" spans="1:1" ht="15.75" hidden="1" x14ac:dyDescent="0.25">
      <c r="A7" s="39" t="s">
        <v>0</v>
      </c>
    </row>
    <row r="8" spans="1:1" ht="15.75" hidden="1" x14ac:dyDescent="0.25">
      <c r="A8" s="40"/>
    </row>
    <row r="9" spans="1:1" ht="15.75" hidden="1" x14ac:dyDescent="0.25">
      <c r="A9" s="40"/>
    </row>
    <row r="10" spans="1:1" ht="15.75" hidden="1" x14ac:dyDescent="0.25">
      <c r="A10" s="40"/>
    </row>
  </sheetData>
  <sheetProtection algorithmName="SHA-512" hashValue="5d9DSGbdVWjq0vYla5z/yQI/VmceXtki0gEtGmz3Zfurv93ND9x103zrSxEc9aHTGMNmbuuORnQpij1PVn8W8Q==" saltValue="9DhuN+b+p2ri6s9vusp/7Q==" spinCount="100000" sheet="1" objects="1" scenarios="1"/>
  <pageMargins left="0.7" right="0.7" top="0.75" bottom="0.75" header="0.3" footer="0.3"/>
  <pageSetup orientation="portrait"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ColWidth="8.875"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showGridLines="0" workbookViewId="0">
      <selection activeCell="B2" sqref="B2"/>
    </sheetView>
  </sheetViews>
  <sheetFormatPr defaultColWidth="0" defaultRowHeight="15.75" zeroHeight="1" x14ac:dyDescent="0.25"/>
  <cols>
    <col min="1" max="1" width="48.125" customWidth="1"/>
    <col min="2" max="2" width="25.125" customWidth="1"/>
    <col min="3" max="3" width="12" customWidth="1"/>
    <col min="4" max="5" width="8.625" customWidth="1"/>
    <col min="6" max="16384" width="8.625" hidden="1"/>
  </cols>
  <sheetData>
    <row r="1" spans="1:5" ht="23.25" x14ac:dyDescent="0.25">
      <c r="A1" s="1" t="s">
        <v>58</v>
      </c>
      <c r="D1" s="84"/>
    </row>
    <row r="2" spans="1:5" x14ac:dyDescent="0.25">
      <c r="A2" s="71" t="s">
        <v>61</v>
      </c>
      <c r="B2" s="72">
        <v>2021</v>
      </c>
      <c r="C2" s="1" t="s">
        <v>55</v>
      </c>
    </row>
    <row r="3" spans="1:5" x14ac:dyDescent="0.25">
      <c r="A3" s="18" t="s">
        <v>56</v>
      </c>
      <c r="B3" s="89" t="s">
        <v>87</v>
      </c>
    </row>
    <row r="4" spans="1:5" x14ac:dyDescent="0.25">
      <c r="A4" s="19" t="s">
        <v>54</v>
      </c>
      <c r="B4" s="90">
        <v>2640000</v>
      </c>
    </row>
    <row r="5" spans="1:5" x14ac:dyDescent="0.25"/>
    <row r="6" spans="1:5" x14ac:dyDescent="0.25">
      <c r="A6" s="189" t="s">
        <v>180</v>
      </c>
    </row>
    <row r="7" spans="1:5" x14ac:dyDescent="0.25">
      <c r="A7" s="190" t="s">
        <v>85</v>
      </c>
    </row>
    <row r="8" spans="1:5" x14ac:dyDescent="0.25">
      <c r="A8" s="197" t="s">
        <v>84</v>
      </c>
      <c r="B8" s="197"/>
      <c r="C8" s="197"/>
      <c r="D8" s="197"/>
      <c r="E8" s="197"/>
    </row>
  </sheetData>
  <sheetProtection algorithmName="SHA-512" hashValue="a3JEICpgGWTJjlihrHZSMO9veMLh731BlxU0LXMh29dDLWCyCMmGZRKgh4JxMjypQvcUxq/km+Bdo4O//iw9Cw==" saltValue="X1WMRg4emCOmRCJEZU2uKQ==" spinCount="100000" sheet="1" objects="1" scenarios="1"/>
  <mergeCells count="1">
    <mergeCell ref="A8:E8"/>
  </mergeCells>
  <hyperlinks>
    <hyperlink ref="A7" r:id="rId1" display="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xr:uid="{00000000-0004-0000-0100-000000000000}"/>
  </hyperlinks>
  <pageMargins left="0.7" right="0.7" top="0.75" bottom="0.75" header="0.3" footer="0.3"/>
  <pageSetup orientation="portrait" verticalDpi="3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
  <sheetViews>
    <sheetView showGridLines="0" zoomScaleNormal="100" workbookViewId="0">
      <selection activeCell="B3" sqref="B3"/>
    </sheetView>
  </sheetViews>
  <sheetFormatPr defaultColWidth="0" defaultRowHeight="15.75" zeroHeight="1" x14ac:dyDescent="0.25"/>
  <cols>
    <col min="1" max="1" width="44.125" customWidth="1"/>
    <col min="2" max="3" width="21.625" customWidth="1"/>
    <col min="4" max="4" width="23.125" customWidth="1"/>
    <col min="5" max="5" width="15.125" customWidth="1"/>
    <col min="6" max="6" width="26.125" customWidth="1"/>
    <col min="7" max="7" width="40.625" customWidth="1"/>
    <col min="8" max="8" width="46" customWidth="1"/>
    <col min="9" max="16384" width="8.625" hidden="1"/>
  </cols>
  <sheetData>
    <row r="1" spans="1:8" ht="23.25" x14ac:dyDescent="0.25">
      <c r="A1" s="1" t="s">
        <v>59</v>
      </c>
      <c r="E1" s="84"/>
    </row>
    <row r="2" spans="1:8" x14ac:dyDescent="0.25">
      <c r="A2" t="s">
        <v>1</v>
      </c>
      <c r="B2" t="s">
        <v>2</v>
      </c>
      <c r="C2" t="s">
        <v>60</v>
      </c>
      <c r="D2" t="s">
        <v>3</v>
      </c>
      <c r="E2" t="s">
        <v>4</v>
      </c>
      <c r="F2" t="s">
        <v>5</v>
      </c>
      <c r="G2" t="s">
        <v>6</v>
      </c>
      <c r="H2" t="s">
        <v>7</v>
      </c>
    </row>
    <row r="3" spans="1:8" x14ac:dyDescent="0.25">
      <c r="A3" t="s">
        <v>8</v>
      </c>
      <c r="B3" s="101" t="s">
        <v>88</v>
      </c>
      <c r="C3" s="101" t="s">
        <v>89</v>
      </c>
      <c r="D3" s="101" t="s">
        <v>90</v>
      </c>
      <c r="E3" s="101" t="s">
        <v>91</v>
      </c>
      <c r="F3" s="101" t="s">
        <v>92</v>
      </c>
      <c r="G3" s="101" t="s">
        <v>93</v>
      </c>
      <c r="H3" s="101" t="s">
        <v>94</v>
      </c>
    </row>
    <row r="4" spans="1:8" x14ac:dyDescent="0.25">
      <c r="A4" t="s">
        <v>8</v>
      </c>
      <c r="B4" s="101"/>
      <c r="C4" s="101"/>
      <c r="D4" s="101"/>
      <c r="E4" s="101"/>
      <c r="F4" s="101"/>
      <c r="G4" s="101"/>
      <c r="H4" s="101"/>
    </row>
    <row r="5" spans="1:8" x14ac:dyDescent="0.25">
      <c r="A5" t="s">
        <v>8</v>
      </c>
      <c r="B5" s="101"/>
      <c r="C5" s="101"/>
      <c r="D5" s="101"/>
      <c r="E5" s="101"/>
      <c r="F5" s="101"/>
      <c r="G5" s="101"/>
      <c r="H5" s="101"/>
    </row>
    <row r="6" spans="1:8" x14ac:dyDescent="0.25">
      <c r="A6" t="s">
        <v>8</v>
      </c>
      <c r="B6" s="101"/>
      <c r="C6" s="101"/>
      <c r="D6" s="101"/>
      <c r="E6" s="101"/>
      <c r="F6" s="101"/>
      <c r="G6" s="101"/>
      <c r="H6" s="101"/>
    </row>
    <row r="7" spans="1:8" x14ac:dyDescent="0.25">
      <c r="A7" t="s">
        <v>8</v>
      </c>
      <c r="B7" s="101"/>
      <c r="C7" s="101"/>
      <c r="D7" s="101"/>
      <c r="E7" s="101"/>
      <c r="F7" s="101"/>
      <c r="G7" s="101"/>
      <c r="H7" s="101"/>
    </row>
    <row r="8" spans="1:8" x14ac:dyDescent="0.25">
      <c r="A8" t="s">
        <v>9</v>
      </c>
      <c r="B8" s="101" t="s">
        <v>95</v>
      </c>
      <c r="C8" s="101" t="s">
        <v>96</v>
      </c>
      <c r="D8" s="101" t="s">
        <v>97</v>
      </c>
      <c r="E8" s="101" t="s">
        <v>98</v>
      </c>
      <c r="F8" s="101" t="s">
        <v>99</v>
      </c>
      <c r="G8" s="101" t="s">
        <v>100</v>
      </c>
      <c r="H8" s="101" t="s">
        <v>101</v>
      </c>
    </row>
    <row r="9" spans="1:8" x14ac:dyDescent="0.25">
      <c r="A9" t="s">
        <v>9</v>
      </c>
      <c r="B9" s="101" t="s">
        <v>102</v>
      </c>
      <c r="C9" s="101" t="s">
        <v>103</v>
      </c>
      <c r="D9" s="101" t="s">
        <v>104</v>
      </c>
      <c r="E9" s="101" t="s">
        <v>105</v>
      </c>
      <c r="F9" s="101"/>
      <c r="G9" s="101" t="s">
        <v>107</v>
      </c>
      <c r="H9" s="101"/>
    </row>
    <row r="10" spans="1:8" x14ac:dyDescent="0.25">
      <c r="A10" t="s">
        <v>9</v>
      </c>
      <c r="B10" s="101"/>
      <c r="C10" s="101"/>
      <c r="D10" s="101"/>
      <c r="E10" s="101"/>
      <c r="F10" s="101"/>
      <c r="G10" s="101"/>
      <c r="H10" s="101"/>
    </row>
    <row r="11" spans="1:8" x14ac:dyDescent="0.25">
      <c r="A11" t="s">
        <v>9</v>
      </c>
      <c r="B11" s="101"/>
      <c r="C11" s="101"/>
      <c r="D11" s="101"/>
      <c r="E11" s="101"/>
      <c r="F11" s="101"/>
      <c r="G11" s="101"/>
      <c r="H11" s="101"/>
    </row>
    <row r="12" spans="1:8" x14ac:dyDescent="0.25">
      <c r="A12" t="s">
        <v>9</v>
      </c>
      <c r="B12" s="101"/>
      <c r="C12" s="101"/>
      <c r="D12" s="101"/>
      <c r="E12" s="101"/>
      <c r="F12" s="101"/>
      <c r="G12" s="101"/>
      <c r="H12" s="101"/>
    </row>
    <row r="13" spans="1:8" x14ac:dyDescent="0.25">
      <c r="A13" t="s">
        <v>10</v>
      </c>
      <c r="B13" s="101"/>
      <c r="C13" s="101"/>
      <c r="D13" s="101"/>
      <c r="E13" s="101"/>
      <c r="F13" s="101"/>
      <c r="G13" s="101"/>
      <c r="H13" s="101"/>
    </row>
    <row r="14" spans="1:8" x14ac:dyDescent="0.25">
      <c r="A14" t="s">
        <v>10</v>
      </c>
      <c r="B14" s="101"/>
      <c r="C14" s="101"/>
      <c r="D14" s="101"/>
      <c r="E14" s="101"/>
      <c r="F14" s="101"/>
      <c r="G14" s="101"/>
      <c r="H14" s="101"/>
    </row>
    <row r="15" spans="1:8" x14ac:dyDescent="0.25">
      <c r="A15" t="s">
        <v>10</v>
      </c>
      <c r="B15" s="101"/>
      <c r="C15" s="101"/>
      <c r="D15" s="101"/>
      <c r="E15" s="101"/>
      <c r="F15" s="101"/>
      <c r="G15" s="101"/>
      <c r="H15" s="101"/>
    </row>
    <row r="16" spans="1:8" x14ac:dyDescent="0.25">
      <c r="A16" t="s">
        <v>10</v>
      </c>
      <c r="B16" s="101"/>
      <c r="C16" s="101"/>
      <c r="D16" s="101"/>
      <c r="E16" s="101"/>
      <c r="F16" s="101"/>
      <c r="G16" s="101"/>
      <c r="H16" s="101"/>
    </row>
    <row r="17" spans="1:8" x14ac:dyDescent="0.25">
      <c r="A17" t="s">
        <v>10</v>
      </c>
      <c r="B17" s="101"/>
      <c r="C17" s="101"/>
      <c r="D17" s="101"/>
      <c r="E17" s="101"/>
      <c r="F17" s="101"/>
      <c r="G17" s="101"/>
      <c r="H17" s="101"/>
    </row>
    <row r="18" spans="1:8" x14ac:dyDescent="0.25">
      <c r="A18" t="s">
        <v>11</v>
      </c>
      <c r="B18" s="101" t="s">
        <v>95</v>
      </c>
      <c r="C18" s="101" t="s">
        <v>96</v>
      </c>
      <c r="D18" s="101" t="s">
        <v>97</v>
      </c>
      <c r="E18" s="101" t="s">
        <v>98</v>
      </c>
      <c r="F18" s="101" t="s">
        <v>99</v>
      </c>
      <c r="G18" s="101" t="s">
        <v>106</v>
      </c>
      <c r="H18" s="101" t="s">
        <v>101</v>
      </c>
    </row>
    <row r="19" spans="1:8" x14ac:dyDescent="0.25">
      <c r="A19" t="s">
        <v>11</v>
      </c>
      <c r="B19" s="101" t="s">
        <v>102</v>
      </c>
      <c r="C19" s="101" t="s">
        <v>103</v>
      </c>
      <c r="D19" s="101" t="s">
        <v>104</v>
      </c>
      <c r="E19" s="101" t="s">
        <v>105</v>
      </c>
      <c r="F19" s="101"/>
      <c r="G19" s="101" t="s">
        <v>108</v>
      </c>
      <c r="H19" s="101"/>
    </row>
    <row r="20" spans="1:8" x14ac:dyDescent="0.25">
      <c r="A20" t="s">
        <v>11</v>
      </c>
      <c r="B20" s="101"/>
      <c r="C20" s="101"/>
      <c r="D20" s="101"/>
      <c r="E20" s="101"/>
      <c r="F20" s="101"/>
      <c r="G20" s="101"/>
      <c r="H20" s="101"/>
    </row>
    <row r="21" spans="1:8" x14ac:dyDescent="0.25">
      <c r="A21" t="s">
        <v>11</v>
      </c>
      <c r="B21" s="101"/>
      <c r="C21" s="101"/>
      <c r="D21" s="101"/>
      <c r="E21" s="101"/>
      <c r="F21" s="101"/>
      <c r="G21" s="101"/>
      <c r="H21" s="101"/>
    </row>
    <row r="22" spans="1:8" x14ac:dyDescent="0.25">
      <c r="A22" t="s">
        <v>11</v>
      </c>
      <c r="B22" s="101"/>
      <c r="C22" s="101"/>
      <c r="D22" s="101"/>
      <c r="E22" s="101"/>
      <c r="F22" s="101"/>
      <c r="G22" s="101"/>
      <c r="H22" s="101"/>
    </row>
    <row r="23" spans="1:8" x14ac:dyDescent="0.25">
      <c r="A23" t="s">
        <v>12</v>
      </c>
      <c r="B23" s="101"/>
      <c r="C23" s="101"/>
      <c r="D23" s="101"/>
      <c r="E23" s="101"/>
      <c r="F23" s="101"/>
      <c r="G23" s="101"/>
      <c r="H23" s="101"/>
    </row>
    <row r="24" spans="1:8" x14ac:dyDescent="0.25">
      <c r="A24" t="s">
        <v>12</v>
      </c>
      <c r="B24" s="101"/>
      <c r="C24" s="101"/>
      <c r="D24" s="101"/>
      <c r="E24" s="101"/>
      <c r="F24" s="101"/>
      <c r="G24" s="101"/>
      <c r="H24" s="101"/>
    </row>
    <row r="25" spans="1:8" x14ac:dyDescent="0.25">
      <c r="A25" t="s">
        <v>12</v>
      </c>
      <c r="B25" s="101"/>
      <c r="C25" s="101"/>
      <c r="D25" s="101"/>
      <c r="E25" s="101"/>
      <c r="F25" s="101"/>
      <c r="G25" s="101"/>
      <c r="H25" s="101"/>
    </row>
    <row r="26" spans="1:8" x14ac:dyDescent="0.25">
      <c r="A26" t="s">
        <v>12</v>
      </c>
      <c r="B26" s="101"/>
      <c r="C26" s="101"/>
      <c r="D26" s="101"/>
      <c r="E26" s="101"/>
      <c r="F26" s="101"/>
      <c r="G26" s="101"/>
      <c r="H26" s="101"/>
    </row>
    <row r="27" spans="1:8" x14ac:dyDescent="0.25">
      <c r="A27" t="s">
        <v>12</v>
      </c>
      <c r="B27" s="101"/>
      <c r="C27" s="101"/>
      <c r="D27" s="101"/>
      <c r="E27" s="101"/>
      <c r="F27" s="101"/>
      <c r="G27" s="101"/>
      <c r="H27" s="101"/>
    </row>
    <row r="28" spans="1:8" x14ac:dyDescent="0.25">
      <c r="A28" t="s">
        <v>62</v>
      </c>
      <c r="B28" s="101" t="s">
        <v>109</v>
      </c>
      <c r="C28" s="101" t="s">
        <v>110</v>
      </c>
      <c r="D28" s="101" t="s">
        <v>111</v>
      </c>
      <c r="E28" s="101" t="s">
        <v>112</v>
      </c>
      <c r="F28" s="101" t="s">
        <v>113</v>
      </c>
      <c r="G28" s="101" t="s">
        <v>114</v>
      </c>
      <c r="H28" s="101" t="s">
        <v>101</v>
      </c>
    </row>
    <row r="29" spans="1:8" x14ac:dyDescent="0.25"/>
    <row r="30" spans="1:8" x14ac:dyDescent="0.25">
      <c r="A30" s="189" t="s">
        <v>180</v>
      </c>
    </row>
    <row r="31" spans="1:8" x14ac:dyDescent="0.25">
      <c r="A31" s="190" t="s">
        <v>85</v>
      </c>
    </row>
    <row r="32" spans="1:8" x14ac:dyDescent="0.25">
      <c r="A32" s="198" t="s">
        <v>84</v>
      </c>
      <c r="B32" s="198"/>
      <c r="C32" s="198"/>
      <c r="D32" s="198"/>
      <c r="E32" s="198"/>
      <c r="F32" s="198"/>
      <c r="G32" s="198"/>
      <c r="H32" s="198"/>
    </row>
  </sheetData>
  <sheetProtection algorithmName="SHA-512" hashValue="gPwZCTBGTbpGhRuFOn0xLQXTThju1BUBPhTQBw8LoUS0Y/W8DuKFPZZ7P/XE3BC5L0w3g1PUXqOa10BVjnKmvg==" saltValue="d/9k4G9XzAUjWKvaR5pf/w==" spinCount="100000" sheet="1" objects="1" scenarios="1"/>
  <mergeCells count="1">
    <mergeCell ref="A32:H32"/>
  </mergeCells>
  <hyperlinks>
    <hyperlink ref="A31" r:id="rId1" display="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xr:uid="{00000000-0004-0000-0200-000000000000}"/>
  </hyperlinks>
  <pageMargins left="0.7" right="0.7" top="0.75" bottom="0.75" header="0.3" footer="0.3"/>
  <pageSetup orientation="landscape" verticalDpi="300"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8"/>
  <sheetViews>
    <sheetView showGridLines="0" zoomScaleNormal="100" workbookViewId="0">
      <pane xSplit="1" ySplit="7" topLeftCell="B8" activePane="bottomRight" state="frozen"/>
      <selection pane="topRight" activeCell="B1" sqref="B1"/>
      <selection pane="bottomLeft" activeCell="A8" sqref="A8"/>
      <selection pane="bottomRight" activeCell="A7" sqref="A7"/>
    </sheetView>
  </sheetViews>
  <sheetFormatPr defaultColWidth="0" defaultRowHeight="15.75" zeroHeight="1" x14ac:dyDescent="0.25"/>
  <cols>
    <col min="1" max="1" width="57.125" bestFit="1" customWidth="1"/>
    <col min="2" max="2" width="38.625" customWidth="1"/>
    <col min="3" max="3" width="20.625" bestFit="1" customWidth="1"/>
    <col min="4" max="15" width="18.625" customWidth="1"/>
    <col min="16" max="16" width="0" hidden="1" customWidth="1"/>
    <col min="17" max="16384" width="11" hidden="1"/>
  </cols>
  <sheetData>
    <row r="1" spans="1:16" ht="23.25" x14ac:dyDescent="0.25">
      <c r="A1" s="1" t="s">
        <v>61</v>
      </c>
      <c r="B1" s="69">
        <f>IF('2. Getting Started'!B2="","",'2. Getting Started'!B2)</f>
        <v>2021</v>
      </c>
      <c r="I1" s="96"/>
      <c r="J1" s="54"/>
      <c r="K1" s="1"/>
      <c r="L1" s="54"/>
      <c r="M1" s="54"/>
      <c r="N1" s="54"/>
      <c r="O1" s="54"/>
    </row>
    <row r="2" spans="1:16" ht="17.100000000000001" customHeight="1" x14ac:dyDescent="0.25">
      <c r="A2" s="1" t="s">
        <v>57</v>
      </c>
      <c r="B2" s="69" t="str">
        <f>IF('2. Getting Started'!B3="","",'2. Getting Started'!B3)</f>
        <v>H181XXXXXXX</v>
      </c>
      <c r="D2" s="1"/>
      <c r="E2" s="1"/>
      <c r="F2" s="1"/>
      <c r="G2" s="6"/>
      <c r="I2" s="6"/>
      <c r="J2" s="83"/>
      <c r="K2" s="83"/>
      <c r="L2" s="54"/>
      <c r="M2" s="54"/>
      <c r="N2" s="54"/>
      <c r="O2" s="54"/>
    </row>
    <row r="3" spans="1:16" ht="17.100000000000001" customHeight="1" x14ac:dyDescent="0.25">
      <c r="A3" s="1"/>
      <c r="C3" s="1" t="s">
        <v>74</v>
      </c>
      <c r="D3" s="6"/>
      <c r="E3" s="6"/>
      <c r="F3" s="6"/>
      <c r="G3" s="1"/>
      <c r="I3" s="83"/>
      <c r="J3" s="83"/>
      <c r="K3" s="83"/>
      <c r="L3" s="54"/>
      <c r="M3" s="54"/>
      <c r="N3" s="1" t="s">
        <v>72</v>
      </c>
      <c r="O3" s="54"/>
    </row>
    <row r="4" spans="1:16" ht="17.100000000000001" customHeight="1" x14ac:dyDescent="0.25">
      <c r="A4" s="1"/>
      <c r="C4" s="6">
        <f>'2. Getting Started'!B4-'9. III.F. Totals'!C14</f>
        <v>0</v>
      </c>
      <c r="I4" s="54"/>
      <c r="J4" s="54"/>
      <c r="K4" s="54"/>
      <c r="L4" s="54"/>
      <c r="M4" s="54"/>
      <c r="N4" s="6">
        <f>'2. Getting Started'!B4-('9. III.F. Totals'!E14+'9. III.F. Totals'!H14+'9. III.F. Totals'!J14)</f>
        <v>5043</v>
      </c>
      <c r="O4" s="54"/>
    </row>
    <row r="5" spans="1:16" ht="23.25" x14ac:dyDescent="0.25">
      <c r="A5" s="1"/>
      <c r="B5" s="1"/>
      <c r="C5" s="54" t="s">
        <v>63</v>
      </c>
      <c r="D5" s="54"/>
      <c r="E5" s="54"/>
      <c r="F5" s="54"/>
      <c r="G5" s="54"/>
      <c r="H5" s="54"/>
      <c r="I5" s="54"/>
      <c r="J5" s="54"/>
      <c r="K5" s="54"/>
      <c r="L5" s="54"/>
      <c r="M5" s="54"/>
      <c r="N5" s="54"/>
      <c r="O5" s="54"/>
      <c r="P5" s="83"/>
    </row>
    <row r="6" spans="1:16" ht="48.6" customHeight="1" x14ac:dyDescent="0.3">
      <c r="A6" s="45"/>
      <c r="B6" s="45"/>
      <c r="C6" s="64" t="str">
        <f>CONCATENATE("Application Budget: FFY ",'2. Getting Started'!$B2," (July 1, ",'2. Getting Started'!$B2,"-September 30, ",'2. Getting Started'!$B2+1,")")</f>
        <v>Application Budget: FFY 2021 (July 1, 2021-September 30, 2022)</v>
      </c>
      <c r="D6" s="88"/>
      <c r="E6" s="58"/>
      <c r="F6" s="64" t="str">
        <f>CONCATENATE("Revised Budget: FFY ",'2. Getting Started'!$B2," (July 1, ",'2. Getting Started'!$B2,"-September 30, ",'2. Getting Started'!$B2+1,")")</f>
        <v>Revised Budget: FFY 2021 (July 1, 2021-September 30, 2022)</v>
      </c>
      <c r="G6" s="48"/>
      <c r="H6" s="49"/>
      <c r="I6" s="17" t="str">
        <f>CONCATENATE("FFY ",,'2. Getting Started'!$B2," Tydings Period (October 1, ",'2. Getting Started'!$B2+1,"-September 30, ",'2. Getting Started'!$B2+2,")")</f>
        <v>FFY 2021 Tydings Period (October 1, 2022-September 30, 2023)</v>
      </c>
      <c r="J6" s="48"/>
      <c r="K6" s="48"/>
      <c r="L6" s="48"/>
      <c r="M6" s="48"/>
      <c r="N6" s="64" t="str">
        <f>CONCATENATE("FFY ",'2. Getting Started'!$B2," Liquidation Period (October 1, ",'2. Getting Started'!$B2+2,"-January 28, ",'2. Getting Started'!$B2+3,")")</f>
        <v>FFY 2021 Liquidation Period (October 1, 2023-January 28, 2024)</v>
      </c>
      <c r="O6" s="58"/>
    </row>
    <row r="7" spans="1:16" ht="63" x14ac:dyDescent="0.25">
      <c r="A7" s="170" t="s">
        <v>181</v>
      </c>
      <c r="B7" s="171" t="s">
        <v>182</v>
      </c>
      <c r="C7" s="172" t="s">
        <v>69</v>
      </c>
      <c r="D7" s="173" t="s">
        <v>163</v>
      </c>
      <c r="E7" s="174" t="s">
        <v>73</v>
      </c>
      <c r="F7" s="175" t="s">
        <v>164</v>
      </c>
      <c r="G7" s="176" t="s">
        <v>175</v>
      </c>
      <c r="H7" s="177" t="s">
        <v>70</v>
      </c>
      <c r="I7" s="178" t="s">
        <v>171</v>
      </c>
      <c r="J7" s="179" t="s">
        <v>172</v>
      </c>
      <c r="K7" s="180" t="s">
        <v>173</v>
      </c>
      <c r="L7" s="181" t="s">
        <v>174</v>
      </c>
      <c r="M7" s="181" t="s">
        <v>77</v>
      </c>
      <c r="N7" s="182" t="s">
        <v>53</v>
      </c>
      <c r="O7" s="183" t="s">
        <v>166</v>
      </c>
    </row>
    <row r="8" spans="1:16" ht="63" x14ac:dyDescent="0.25">
      <c r="A8" s="159" t="s">
        <v>115</v>
      </c>
      <c r="B8" s="160" t="s">
        <v>116</v>
      </c>
      <c r="C8" s="161">
        <v>113722</v>
      </c>
      <c r="D8" s="162">
        <v>1</v>
      </c>
      <c r="E8" s="163">
        <f t="shared" ref="E8:E16" si="0">(C8*D8)</f>
        <v>113722</v>
      </c>
      <c r="F8" s="164">
        <v>116250</v>
      </c>
      <c r="G8" s="165">
        <v>116250</v>
      </c>
      <c r="H8" s="163">
        <f t="shared" ref="H8:H22" si="1">F8-G8</f>
        <v>0</v>
      </c>
      <c r="I8" s="166"/>
      <c r="J8" s="167"/>
      <c r="K8" s="168">
        <f t="shared" ref="K8:K22" si="2">(I8*J8)</f>
        <v>0</v>
      </c>
      <c r="L8" s="132"/>
      <c r="M8" s="163">
        <f>K8-L8</f>
        <v>0</v>
      </c>
      <c r="N8" s="169"/>
      <c r="O8" s="163">
        <f>M8-N8</f>
        <v>0</v>
      </c>
    </row>
    <row r="9" spans="1:16" ht="47.25" x14ac:dyDescent="0.25">
      <c r="A9" s="22" t="s">
        <v>117</v>
      </c>
      <c r="B9" s="102" t="s">
        <v>118</v>
      </c>
      <c r="C9" s="32">
        <v>100542</v>
      </c>
      <c r="D9" s="15">
        <v>1</v>
      </c>
      <c r="E9" s="70">
        <f t="shared" si="0"/>
        <v>100542</v>
      </c>
      <c r="F9" s="109">
        <v>100542</v>
      </c>
      <c r="G9" s="110">
        <v>100542</v>
      </c>
      <c r="H9" s="70">
        <f t="shared" si="1"/>
        <v>0</v>
      </c>
      <c r="I9" s="112"/>
      <c r="J9" s="113"/>
      <c r="K9" s="33">
        <f t="shared" si="2"/>
        <v>0</v>
      </c>
      <c r="L9" s="116"/>
      <c r="M9" s="70">
        <f t="shared" ref="M9:M22" si="3">K9-L9</f>
        <v>0</v>
      </c>
      <c r="N9" s="118"/>
      <c r="O9" s="70">
        <f t="shared" ref="O9:O22" si="4">M9-N9</f>
        <v>0</v>
      </c>
    </row>
    <row r="10" spans="1:16" ht="78.75" x14ac:dyDescent="0.25">
      <c r="A10" s="22" t="s">
        <v>119</v>
      </c>
      <c r="B10" s="102" t="s">
        <v>120</v>
      </c>
      <c r="C10" s="32">
        <v>100250</v>
      </c>
      <c r="D10" s="15">
        <v>1</v>
      </c>
      <c r="E10" s="70">
        <f t="shared" si="0"/>
        <v>100250</v>
      </c>
      <c r="F10" s="109">
        <v>100250</v>
      </c>
      <c r="G10" s="110">
        <v>100250</v>
      </c>
      <c r="H10" s="70">
        <f t="shared" si="1"/>
        <v>0</v>
      </c>
      <c r="I10" s="112"/>
      <c r="J10" s="113"/>
      <c r="K10" s="33">
        <f t="shared" si="2"/>
        <v>0</v>
      </c>
      <c r="L10" s="116"/>
      <c r="M10" s="70">
        <f t="shared" si="3"/>
        <v>0</v>
      </c>
      <c r="N10" s="118"/>
      <c r="O10" s="70">
        <f t="shared" si="4"/>
        <v>0</v>
      </c>
    </row>
    <row r="11" spans="1:16" ht="126" x14ac:dyDescent="0.25">
      <c r="A11" s="22" t="s">
        <v>121</v>
      </c>
      <c r="B11" s="102" t="s">
        <v>122</v>
      </c>
      <c r="C11" s="32">
        <v>92855</v>
      </c>
      <c r="D11" s="16">
        <v>1</v>
      </c>
      <c r="E11" s="70">
        <f t="shared" si="0"/>
        <v>92855</v>
      </c>
      <c r="F11" s="109">
        <v>93500</v>
      </c>
      <c r="G11" s="110">
        <v>93500</v>
      </c>
      <c r="H11" s="70">
        <f t="shared" si="1"/>
        <v>0</v>
      </c>
      <c r="I11" s="112"/>
      <c r="J11" s="113"/>
      <c r="K11" s="33">
        <f t="shared" si="2"/>
        <v>0</v>
      </c>
      <c r="L11" s="116"/>
      <c r="M11" s="70">
        <f t="shared" si="3"/>
        <v>0</v>
      </c>
      <c r="N11" s="118"/>
      <c r="O11" s="70">
        <f t="shared" si="4"/>
        <v>0</v>
      </c>
    </row>
    <row r="12" spans="1:16" ht="141.75" x14ac:dyDescent="0.25">
      <c r="A12" s="22" t="s">
        <v>123</v>
      </c>
      <c r="B12" s="102" t="s">
        <v>124</v>
      </c>
      <c r="C12" s="32">
        <v>89961</v>
      </c>
      <c r="D12" s="16">
        <v>0.6</v>
      </c>
      <c r="E12" s="70">
        <f t="shared" si="0"/>
        <v>53976.6</v>
      </c>
      <c r="F12" s="109">
        <v>53976.6</v>
      </c>
      <c r="G12" s="110">
        <v>53976.6</v>
      </c>
      <c r="H12" s="70">
        <f t="shared" si="1"/>
        <v>0</v>
      </c>
      <c r="I12" s="112"/>
      <c r="J12" s="113"/>
      <c r="K12" s="33">
        <f t="shared" si="2"/>
        <v>0</v>
      </c>
      <c r="L12" s="116"/>
      <c r="M12" s="70">
        <f t="shared" si="3"/>
        <v>0</v>
      </c>
      <c r="N12" s="118"/>
      <c r="O12" s="70">
        <f t="shared" si="4"/>
        <v>0</v>
      </c>
    </row>
    <row r="13" spans="1:16" ht="47.25" x14ac:dyDescent="0.25">
      <c r="A13" s="22" t="s">
        <v>125</v>
      </c>
      <c r="B13" s="102" t="s">
        <v>126</v>
      </c>
      <c r="C13" s="32">
        <v>90000</v>
      </c>
      <c r="D13" s="16">
        <v>0.5</v>
      </c>
      <c r="E13" s="70">
        <f t="shared" si="0"/>
        <v>45000</v>
      </c>
      <c r="F13" s="109">
        <v>45000</v>
      </c>
      <c r="G13" s="110">
        <v>45000</v>
      </c>
      <c r="H13" s="70">
        <f t="shared" si="1"/>
        <v>0</v>
      </c>
      <c r="I13" s="112"/>
      <c r="J13" s="113"/>
      <c r="K13" s="33">
        <f t="shared" si="2"/>
        <v>0</v>
      </c>
      <c r="L13" s="116"/>
      <c r="M13" s="70">
        <f t="shared" si="3"/>
        <v>0</v>
      </c>
      <c r="N13" s="118"/>
      <c r="O13" s="70">
        <f t="shared" si="4"/>
        <v>0</v>
      </c>
    </row>
    <row r="14" spans="1:16" x14ac:dyDescent="0.25">
      <c r="A14" s="22"/>
      <c r="B14" s="102"/>
      <c r="C14" s="32"/>
      <c r="D14" s="16"/>
      <c r="E14" s="70">
        <f t="shared" si="0"/>
        <v>0</v>
      </c>
      <c r="F14" s="109"/>
      <c r="G14" s="110"/>
      <c r="H14" s="70">
        <f t="shared" si="1"/>
        <v>0</v>
      </c>
      <c r="I14" s="112"/>
      <c r="J14" s="113"/>
      <c r="K14" s="33">
        <f t="shared" si="2"/>
        <v>0</v>
      </c>
      <c r="L14" s="116"/>
      <c r="M14" s="70">
        <f t="shared" si="3"/>
        <v>0</v>
      </c>
      <c r="N14" s="118"/>
      <c r="O14" s="70">
        <f t="shared" si="4"/>
        <v>0</v>
      </c>
    </row>
    <row r="15" spans="1:16" x14ac:dyDescent="0.25">
      <c r="A15" s="22"/>
      <c r="B15" s="102"/>
      <c r="C15" s="32"/>
      <c r="D15" s="16"/>
      <c r="E15" s="70">
        <f t="shared" si="0"/>
        <v>0</v>
      </c>
      <c r="F15" s="109"/>
      <c r="G15" s="110"/>
      <c r="H15" s="70">
        <f t="shared" si="1"/>
        <v>0</v>
      </c>
      <c r="I15" s="112"/>
      <c r="J15" s="113"/>
      <c r="K15" s="33">
        <f t="shared" si="2"/>
        <v>0</v>
      </c>
      <c r="L15" s="116"/>
      <c r="M15" s="70">
        <f t="shared" si="3"/>
        <v>0</v>
      </c>
      <c r="N15" s="118"/>
      <c r="O15" s="70">
        <f t="shared" si="4"/>
        <v>0</v>
      </c>
    </row>
    <row r="16" spans="1:16" x14ac:dyDescent="0.25">
      <c r="A16" s="44"/>
      <c r="B16" s="103"/>
      <c r="C16" s="35"/>
      <c r="D16" s="34"/>
      <c r="E16" s="70">
        <f t="shared" si="0"/>
        <v>0</v>
      </c>
      <c r="F16" s="109"/>
      <c r="G16" s="110"/>
      <c r="H16" s="70">
        <f t="shared" si="1"/>
        <v>0</v>
      </c>
      <c r="I16" s="114"/>
      <c r="J16" s="113"/>
      <c r="K16" s="33">
        <f t="shared" si="2"/>
        <v>0</v>
      </c>
      <c r="L16" s="116"/>
      <c r="M16" s="70">
        <f t="shared" si="3"/>
        <v>0</v>
      </c>
      <c r="N16" s="118"/>
      <c r="O16" s="70">
        <f t="shared" si="4"/>
        <v>0</v>
      </c>
    </row>
    <row r="17" spans="1:15" x14ac:dyDescent="0.25">
      <c r="A17" s="22"/>
      <c r="B17" s="102"/>
      <c r="C17" s="32"/>
      <c r="D17" s="15"/>
      <c r="E17" s="70">
        <f>(C17*D17)</f>
        <v>0</v>
      </c>
      <c r="F17" s="109"/>
      <c r="G17" s="110"/>
      <c r="H17" s="70">
        <f t="shared" si="1"/>
        <v>0</v>
      </c>
      <c r="I17" s="112"/>
      <c r="J17" s="113"/>
      <c r="K17" s="33">
        <f t="shared" si="2"/>
        <v>0</v>
      </c>
      <c r="L17" s="116"/>
      <c r="M17" s="70">
        <f t="shared" si="3"/>
        <v>0</v>
      </c>
      <c r="N17" s="118"/>
      <c r="O17" s="70">
        <f t="shared" si="4"/>
        <v>0</v>
      </c>
    </row>
    <row r="18" spans="1:15" x14ac:dyDescent="0.25">
      <c r="A18" s="22"/>
      <c r="B18" s="102"/>
      <c r="C18" s="32"/>
      <c r="D18" s="15"/>
      <c r="E18" s="70">
        <f t="shared" ref="E18:E22" si="5">(C18*D18)</f>
        <v>0</v>
      </c>
      <c r="F18" s="109"/>
      <c r="G18" s="110"/>
      <c r="H18" s="70">
        <f t="shared" si="1"/>
        <v>0</v>
      </c>
      <c r="I18" s="112"/>
      <c r="J18" s="113"/>
      <c r="K18" s="33">
        <f t="shared" si="2"/>
        <v>0</v>
      </c>
      <c r="L18" s="116"/>
      <c r="M18" s="70">
        <f t="shared" si="3"/>
        <v>0</v>
      </c>
      <c r="N18" s="118"/>
      <c r="O18" s="70">
        <f t="shared" si="4"/>
        <v>0</v>
      </c>
    </row>
    <row r="19" spans="1:15" x14ac:dyDescent="0.25">
      <c r="A19" s="22"/>
      <c r="B19" s="102"/>
      <c r="C19" s="32"/>
      <c r="D19" s="15"/>
      <c r="E19" s="70">
        <f t="shared" si="5"/>
        <v>0</v>
      </c>
      <c r="F19" s="109"/>
      <c r="G19" s="110"/>
      <c r="H19" s="70">
        <f t="shared" si="1"/>
        <v>0</v>
      </c>
      <c r="I19" s="112"/>
      <c r="J19" s="113"/>
      <c r="K19" s="33">
        <f t="shared" si="2"/>
        <v>0</v>
      </c>
      <c r="L19" s="115"/>
      <c r="M19" s="70">
        <f t="shared" si="3"/>
        <v>0</v>
      </c>
      <c r="N19" s="118"/>
      <c r="O19" s="70">
        <f t="shared" si="4"/>
        <v>0</v>
      </c>
    </row>
    <row r="20" spans="1:15" x14ac:dyDescent="0.25">
      <c r="A20" s="22"/>
      <c r="B20" s="102"/>
      <c r="C20" s="32"/>
      <c r="D20" s="15"/>
      <c r="E20" s="70">
        <f t="shared" si="5"/>
        <v>0</v>
      </c>
      <c r="F20" s="109"/>
      <c r="G20" s="110"/>
      <c r="H20" s="70">
        <f t="shared" si="1"/>
        <v>0</v>
      </c>
      <c r="I20" s="112"/>
      <c r="J20" s="113"/>
      <c r="K20" s="33">
        <f t="shared" si="2"/>
        <v>0</v>
      </c>
      <c r="L20" s="115"/>
      <c r="M20" s="70">
        <f t="shared" si="3"/>
        <v>0</v>
      </c>
      <c r="N20" s="118"/>
      <c r="O20" s="70">
        <f t="shared" si="4"/>
        <v>0</v>
      </c>
    </row>
    <row r="21" spans="1:15" x14ac:dyDescent="0.25">
      <c r="A21" s="22"/>
      <c r="B21" s="102"/>
      <c r="C21" s="32"/>
      <c r="D21" s="15"/>
      <c r="E21" s="70">
        <f t="shared" si="5"/>
        <v>0</v>
      </c>
      <c r="F21" s="111"/>
      <c r="G21" s="110"/>
      <c r="H21" s="70">
        <f t="shared" si="1"/>
        <v>0</v>
      </c>
      <c r="I21" s="112"/>
      <c r="J21" s="113"/>
      <c r="K21" s="33">
        <f t="shared" si="2"/>
        <v>0</v>
      </c>
      <c r="L21" s="115"/>
      <c r="M21" s="70">
        <f t="shared" si="3"/>
        <v>0</v>
      </c>
      <c r="N21" s="118"/>
      <c r="O21" s="70">
        <f t="shared" si="4"/>
        <v>0</v>
      </c>
    </row>
    <row r="22" spans="1:15" x14ac:dyDescent="0.25">
      <c r="A22" s="22"/>
      <c r="B22" s="102"/>
      <c r="C22" s="32"/>
      <c r="D22" s="15"/>
      <c r="E22" s="70">
        <f t="shared" si="5"/>
        <v>0</v>
      </c>
      <c r="F22" s="111"/>
      <c r="G22" s="110"/>
      <c r="H22" s="70">
        <f t="shared" si="1"/>
        <v>0</v>
      </c>
      <c r="I22" s="112"/>
      <c r="J22" s="113"/>
      <c r="K22" s="33">
        <f t="shared" si="2"/>
        <v>0</v>
      </c>
      <c r="L22" s="115"/>
      <c r="M22" s="70">
        <f t="shared" si="3"/>
        <v>0</v>
      </c>
      <c r="N22" s="118"/>
      <c r="O22" s="70">
        <f t="shared" si="4"/>
        <v>0</v>
      </c>
    </row>
    <row r="23" spans="1:15" x14ac:dyDescent="0.25">
      <c r="A23" s="14" t="s">
        <v>13</v>
      </c>
      <c r="B23" s="104"/>
      <c r="C23" s="105">
        <f>SUM(C8:C22)</f>
        <v>587330</v>
      </c>
      <c r="D23" s="51"/>
      <c r="E23" s="93">
        <f>SUM(E8:E22)</f>
        <v>506345.6</v>
      </c>
      <c r="F23" s="60">
        <f>SUM(F8:F22)</f>
        <v>509518.6</v>
      </c>
      <c r="G23" s="59">
        <f>SUM(G8:G22)</f>
        <v>509518.6</v>
      </c>
      <c r="H23" s="92">
        <f>SUM(H8:H22)</f>
        <v>0</v>
      </c>
      <c r="I23" s="91">
        <f>SUM(I8:I22)</f>
        <v>0</v>
      </c>
      <c r="J23" s="53"/>
      <c r="K23" s="50">
        <f>SUM(K8:K22)</f>
        <v>0</v>
      </c>
      <c r="L23" s="52">
        <f>SUM(L8:L22)</f>
        <v>0</v>
      </c>
      <c r="M23" s="59">
        <f>SUM(M8:M22)</f>
        <v>0</v>
      </c>
      <c r="N23" s="60">
        <f>SUM(N8:N22)</f>
        <v>0</v>
      </c>
      <c r="O23" s="59">
        <f>SUM(O8:O22)</f>
        <v>0</v>
      </c>
    </row>
    <row r="24" spans="1:15" x14ac:dyDescent="0.25">
      <c r="F24" s="9"/>
      <c r="G24" s="10"/>
      <c r="H24" s="10"/>
      <c r="I24" s="6"/>
    </row>
    <row r="25" spans="1:15" x14ac:dyDescent="0.25">
      <c r="A25" t="s">
        <v>79</v>
      </c>
      <c r="B25" s="184">
        <f>COUNTIF(D8:D22,1)</f>
        <v>4</v>
      </c>
      <c r="F25" s="9"/>
      <c r="G25" s="10"/>
      <c r="H25" s="10"/>
      <c r="I25" s="6"/>
    </row>
    <row r="26" spans="1:15" x14ac:dyDescent="0.25">
      <c r="A26" t="s">
        <v>161</v>
      </c>
      <c r="B26" s="185">
        <f>SUMIF(D8:D22,"=1",E8:E22)</f>
        <v>407369</v>
      </c>
      <c r="F26" s="9"/>
      <c r="G26" s="10"/>
      <c r="H26" s="10"/>
      <c r="I26" s="6"/>
    </row>
    <row r="27" spans="1:15" x14ac:dyDescent="0.25">
      <c r="A27" t="s">
        <v>80</v>
      </c>
      <c r="B27" s="184">
        <f>COUNTIF(D8:D22,"&lt;1")</f>
        <v>2</v>
      </c>
      <c r="F27" s="9"/>
      <c r="G27" s="10"/>
      <c r="H27" s="10"/>
      <c r="I27" s="6"/>
    </row>
    <row r="28" spans="1:15" x14ac:dyDescent="0.25">
      <c r="A28" t="s">
        <v>162</v>
      </c>
      <c r="B28" s="185">
        <f>SUMIF(D8:D22,"&lt;1",E8:E22)</f>
        <v>98976.6</v>
      </c>
      <c r="F28" s="9"/>
      <c r="G28" s="10"/>
      <c r="H28" s="10"/>
      <c r="I28" s="6"/>
    </row>
    <row r="29" spans="1:15" ht="33" customHeight="1" x14ac:dyDescent="0.25">
      <c r="A29" t="s">
        <v>42</v>
      </c>
      <c r="B29" s="77"/>
      <c r="C29" s="78"/>
      <c r="D29" s="78"/>
      <c r="E29" s="85"/>
      <c r="F29" s="87"/>
      <c r="G29" s="12"/>
      <c r="I29" s="6"/>
      <c r="K29" s="85"/>
      <c r="L29" s="12"/>
      <c r="M29" s="12"/>
    </row>
    <row r="30" spans="1:15" x14ac:dyDescent="0.25">
      <c r="B30" s="77"/>
      <c r="C30" s="77"/>
      <c r="D30" s="79"/>
      <c r="E30" s="80"/>
      <c r="F30" s="77"/>
      <c r="G30" s="73"/>
      <c r="I30" s="1"/>
      <c r="J30" s="1"/>
      <c r="K30" s="1"/>
      <c r="L30" s="1"/>
      <c r="M30" s="1"/>
      <c r="N30" s="1"/>
    </row>
    <row r="31" spans="1:15" ht="63" x14ac:dyDescent="0.25">
      <c r="A31" s="191" t="s">
        <v>14</v>
      </c>
      <c r="B31" s="79" t="s">
        <v>156</v>
      </c>
      <c r="C31" s="79"/>
      <c r="D31" s="77"/>
      <c r="E31" s="77"/>
      <c r="F31" s="77"/>
      <c r="J31" s="6"/>
      <c r="K31" s="6"/>
    </row>
    <row r="32" spans="1:15" x14ac:dyDescent="0.25">
      <c r="A32" s="189" t="s">
        <v>180</v>
      </c>
      <c r="B32" s="79"/>
      <c r="C32" s="79"/>
      <c r="D32" s="77"/>
      <c r="E32" s="77"/>
      <c r="F32" s="77"/>
      <c r="H32" s="7"/>
      <c r="I32" s="8"/>
      <c r="J32" s="8"/>
      <c r="K32" s="8"/>
      <c r="L32" s="8"/>
    </row>
    <row r="33" spans="1:15" x14ac:dyDescent="0.25">
      <c r="A33" s="190" t="s">
        <v>85</v>
      </c>
      <c r="B33" s="81"/>
      <c r="C33" s="81"/>
      <c r="D33" s="77"/>
      <c r="E33" s="77"/>
      <c r="F33" s="77"/>
      <c r="H33" s="7"/>
      <c r="I33" s="8"/>
      <c r="J33" s="8"/>
      <c r="K33" s="8"/>
      <c r="L33" s="8"/>
    </row>
    <row r="34" spans="1:15" x14ac:dyDescent="0.25">
      <c r="A34" s="199" t="s">
        <v>84</v>
      </c>
      <c r="B34" s="199"/>
      <c r="C34" s="199"/>
      <c r="D34" s="199"/>
      <c r="E34" s="199"/>
      <c r="F34" s="199"/>
      <c r="G34" s="199"/>
      <c r="H34" s="199"/>
      <c r="I34" s="199"/>
      <c r="J34" s="199"/>
      <c r="K34" s="199"/>
      <c r="L34" s="199"/>
      <c r="M34" s="199"/>
      <c r="N34" s="199"/>
      <c r="O34" s="199"/>
    </row>
    <row r="38" spans="1:15" hidden="1" x14ac:dyDescent="0.25">
      <c r="H38" s="48"/>
      <c r="I38" s="12"/>
      <c r="J38" s="12"/>
      <c r="K38" s="12"/>
      <c r="L38" s="12"/>
      <c r="M38" s="12"/>
    </row>
  </sheetData>
  <sheetProtection algorithmName="SHA-512" hashValue="P7ShiGfNgCNKqIAzA3BFc1bhck7wveq0amob+p/os9t0SGmUoh9qi81n04ijr1ZOD2azzyhE3dN+AEVRj/C/1A==" saltValue="FAomyzUMKNR5JNKTUw7I8g==" spinCount="100000" sheet="1" formatCells="0" formatColumns="0" formatRows="0"/>
  <mergeCells count="1">
    <mergeCell ref="A34:O34"/>
  </mergeCells>
  <conditionalFormatting sqref="G23:H23 H8:H22">
    <cfRule type="cellIs" dxfId="113" priority="3" operator="lessThan">
      <formula>0</formula>
    </cfRule>
  </conditionalFormatting>
  <conditionalFormatting sqref="M8:M23">
    <cfRule type="cellIs" dxfId="112" priority="2" operator="lessThan">
      <formula>0</formula>
    </cfRule>
  </conditionalFormatting>
  <conditionalFormatting sqref="O8:O23">
    <cfRule type="cellIs" dxfId="111" priority="1" operator="lessThan">
      <formula>0</formula>
    </cfRule>
  </conditionalFormatting>
  <hyperlinks>
    <hyperlink ref="A33" r:id="rId1" display="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xr:uid="{00000000-0004-0000-0300-000000000000}"/>
  </hyperlinks>
  <pageMargins left="0.7" right="0.7" top="0.75" bottom="0.75" header="0.3" footer="0.3"/>
  <pageSetup scale="54" orientation="landscape" r:id="rId2"/>
  <headerFooter>
    <oddHeader xml:space="preserve">&amp;CCIFR Budget Planning Tool - DRAFT
&amp;"-,Bold"Section III.A. Personnel&amp;"-,Regular"
</oddHeader>
  </headerFooter>
  <colBreaks count="2" manualBreakCount="2">
    <brk id="5" max="37" man="1"/>
    <brk id="8" max="1048575" man="1"/>
  </colBreaks>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showGridLines="0" zoomScaleNormal="100" workbookViewId="0">
      <pane xSplit="1" ySplit="7" topLeftCell="B8" activePane="bottomRight" state="frozen"/>
      <selection pane="topRight" activeCell="B1" sqref="B1"/>
      <selection pane="bottomLeft" activeCell="A3" sqref="A3"/>
      <selection pane="bottomRight" activeCell="B8" sqref="B8"/>
    </sheetView>
  </sheetViews>
  <sheetFormatPr defaultColWidth="0" defaultRowHeight="15.75" zeroHeight="1" x14ac:dyDescent="0.25"/>
  <cols>
    <col min="1" max="1" width="46.625" customWidth="1"/>
    <col min="2" max="2" width="38.625" customWidth="1"/>
    <col min="3" max="3" width="20.625" bestFit="1" customWidth="1"/>
    <col min="4" max="11" width="18.625" customWidth="1"/>
    <col min="12" max="16384" width="11" hidden="1"/>
  </cols>
  <sheetData>
    <row r="1" spans="1:11" x14ac:dyDescent="0.25">
      <c r="A1" s="1" t="s">
        <v>61</v>
      </c>
      <c r="B1" s="69">
        <f>IF('2. Getting Started'!B2="","",'2. Getting Started'!B2)</f>
        <v>2021</v>
      </c>
    </row>
    <row r="2" spans="1:11" x14ac:dyDescent="0.25">
      <c r="A2" s="1" t="s">
        <v>57</v>
      </c>
      <c r="B2" s="69" t="str">
        <f>IF('2. Getting Started'!B3="","",'2. Getting Started'!B3)</f>
        <v>H181XXXXXXX</v>
      </c>
      <c r="D2" s="1"/>
      <c r="E2" s="1"/>
      <c r="F2" s="1"/>
      <c r="G2" s="6"/>
      <c r="J2" s="46"/>
    </row>
    <row r="3" spans="1:11" x14ac:dyDescent="0.25">
      <c r="A3" s="1"/>
      <c r="B3" s="1"/>
      <c r="C3" s="1" t="s">
        <v>74</v>
      </c>
      <c r="D3" s="1"/>
      <c r="E3" s="6"/>
      <c r="F3" s="6"/>
      <c r="G3" s="6"/>
      <c r="H3" s="1"/>
      <c r="J3" s="1" t="s">
        <v>72</v>
      </c>
      <c r="K3" s="46"/>
    </row>
    <row r="4" spans="1:11" x14ac:dyDescent="0.25">
      <c r="A4" s="1"/>
      <c r="B4" s="1"/>
      <c r="C4" s="6">
        <f>'2. Getting Started'!B4-'9. III.F. Totals'!C14</f>
        <v>0</v>
      </c>
      <c r="J4" s="6">
        <f>'2. Getting Started'!B4-('9. III.F. Totals'!E14+'9. III.F. Totals'!H14+'9. III.F. Totals'!J14)</f>
        <v>5043</v>
      </c>
      <c r="K4" s="46"/>
    </row>
    <row r="5" spans="1:11" ht="61.5" customHeight="1" x14ac:dyDescent="0.25">
      <c r="A5" s="82"/>
      <c r="B5" s="82"/>
      <c r="C5" s="63" t="s">
        <v>64</v>
      </c>
      <c r="D5" s="12"/>
      <c r="E5" s="48"/>
      <c r="F5" s="12"/>
      <c r="G5" s="12"/>
      <c r="H5" s="12"/>
      <c r="I5" s="12"/>
      <c r="J5" s="12"/>
      <c r="K5" s="48"/>
    </row>
    <row r="6" spans="1:11" ht="48.6" customHeight="1" x14ac:dyDescent="0.25">
      <c r="A6" s="1"/>
      <c r="B6" s="1"/>
      <c r="C6" s="64" t="str">
        <f>CONCATENATE("Application Budget: FFY ",'2. Getting Started'!$B2,"")</f>
        <v>Application Budget: FFY 2021</v>
      </c>
      <c r="D6" s="64" t="str">
        <f>CONCATENATE("Revised Budget: FFY ",'2. Getting Started'!$B2," (July 1, ",'2. Getting Started'!$B2,"-September 30, ",'2. Getting Started'!$B2+1,")")</f>
        <v>Revised Budget: FFY 2021 (July 1, 2021-September 30, 2022)</v>
      </c>
      <c r="E6" s="48"/>
      <c r="F6" s="48"/>
      <c r="G6" s="17" t="str">
        <f>CONCATENATE("FFY ",,'2. Getting Started'!$B2," Tydings Period (October 1, ",'2. Getting Started'!$B2+1,"-September 30, ",'2. Getting Started'!$B2+2,")")</f>
        <v>FFY 2021 Tydings Period (October 1, 2022-September 30, 2023)</v>
      </c>
      <c r="H6" s="48"/>
      <c r="I6" s="48"/>
      <c r="J6" s="64" t="str">
        <f>CONCATENATE("FFY ",'2. Getting Started'!$B2," Liquidation Period (October 1, ",'2. Getting Started'!$B2+2,"-January 28, ",'2. Getting Started'!$B2+3,")")</f>
        <v>FFY 2021 Liquidation Period (October 1, 2023-January 28, 2024)</v>
      </c>
      <c r="K6" s="148"/>
    </row>
    <row r="7" spans="1:11" ht="47.25" x14ac:dyDescent="0.25">
      <c r="A7" s="149" t="s">
        <v>15</v>
      </c>
      <c r="B7" s="150" t="s">
        <v>75</v>
      </c>
      <c r="C7" s="151" t="s">
        <v>71</v>
      </c>
      <c r="D7" s="152" t="s">
        <v>168</v>
      </c>
      <c r="E7" s="153" t="s">
        <v>165</v>
      </c>
      <c r="F7" s="154" t="s">
        <v>166</v>
      </c>
      <c r="G7" s="155" t="s">
        <v>169</v>
      </c>
      <c r="H7" s="156" t="s">
        <v>170</v>
      </c>
      <c r="I7" s="157" t="s">
        <v>167</v>
      </c>
      <c r="J7" s="117" t="s">
        <v>53</v>
      </c>
      <c r="K7" s="158" t="s">
        <v>70</v>
      </c>
    </row>
    <row r="8" spans="1:11" ht="78.75" x14ac:dyDescent="0.25">
      <c r="A8" s="20" t="s">
        <v>16</v>
      </c>
      <c r="B8" s="119" t="s">
        <v>127</v>
      </c>
      <c r="C8" s="25">
        <v>162600</v>
      </c>
      <c r="D8" s="111">
        <v>162600</v>
      </c>
      <c r="E8" s="127">
        <v>160000</v>
      </c>
      <c r="F8" s="97">
        <f>D8-E8</f>
        <v>2600</v>
      </c>
      <c r="G8" s="130"/>
      <c r="H8" s="115"/>
      <c r="I8" s="70">
        <f>G8-H8</f>
        <v>0</v>
      </c>
      <c r="J8" s="133"/>
      <c r="K8" s="70">
        <f>I8-J8</f>
        <v>0</v>
      </c>
    </row>
    <row r="9" spans="1:11" x14ac:dyDescent="0.25">
      <c r="A9" s="20" t="s">
        <v>17</v>
      </c>
      <c r="B9" s="119" t="s">
        <v>128</v>
      </c>
      <c r="C9" s="25">
        <v>5000</v>
      </c>
      <c r="D9" s="111">
        <v>5000</v>
      </c>
      <c r="E9" s="127">
        <v>6000</v>
      </c>
      <c r="F9" s="97">
        <f t="shared" ref="F9:F23" si="0">D9-E9</f>
        <v>-1000</v>
      </c>
      <c r="G9" s="130"/>
      <c r="H9" s="115"/>
      <c r="I9" s="24">
        <f t="shared" ref="I9:I23" si="1">G9-H9</f>
        <v>0</v>
      </c>
      <c r="J9" s="133"/>
      <c r="K9" s="24">
        <f t="shared" ref="K9:K23" si="2">I9-J9</f>
        <v>0</v>
      </c>
    </row>
    <row r="10" spans="1:11" ht="47.25" x14ac:dyDescent="0.25">
      <c r="A10" s="20" t="s">
        <v>18</v>
      </c>
      <c r="B10" s="119" t="s">
        <v>129</v>
      </c>
      <c r="C10" s="25">
        <v>575000</v>
      </c>
      <c r="D10" s="111">
        <v>575000</v>
      </c>
      <c r="E10" s="127">
        <v>575000</v>
      </c>
      <c r="F10" s="97">
        <f t="shared" si="0"/>
        <v>0</v>
      </c>
      <c r="G10" s="130"/>
      <c r="H10" s="115"/>
      <c r="I10" s="24">
        <f t="shared" si="1"/>
        <v>0</v>
      </c>
      <c r="J10" s="133"/>
      <c r="K10" s="24">
        <f t="shared" si="2"/>
        <v>0</v>
      </c>
    </row>
    <row r="11" spans="1:11" ht="47.25" x14ac:dyDescent="0.25">
      <c r="A11" s="20" t="s">
        <v>19</v>
      </c>
      <c r="B11" s="119" t="s">
        <v>130</v>
      </c>
      <c r="C11" s="25">
        <v>50600</v>
      </c>
      <c r="D11" s="111">
        <v>50600</v>
      </c>
      <c r="E11" s="127">
        <v>50600</v>
      </c>
      <c r="F11" s="97">
        <f t="shared" si="0"/>
        <v>0</v>
      </c>
      <c r="G11" s="130"/>
      <c r="H11" s="115"/>
      <c r="I11" s="24">
        <f t="shared" si="1"/>
        <v>0</v>
      </c>
      <c r="J11" s="133"/>
      <c r="K11" s="24">
        <f t="shared" si="2"/>
        <v>0</v>
      </c>
    </row>
    <row r="12" spans="1:11" ht="47.25" x14ac:dyDescent="0.25">
      <c r="A12" s="22" t="s">
        <v>20</v>
      </c>
      <c r="B12" s="120" t="s">
        <v>131</v>
      </c>
      <c r="C12" s="25">
        <v>30188</v>
      </c>
      <c r="D12" s="111">
        <v>30173</v>
      </c>
      <c r="E12" s="127">
        <v>30000</v>
      </c>
      <c r="F12" s="97">
        <f t="shared" si="0"/>
        <v>173</v>
      </c>
      <c r="G12" s="130"/>
      <c r="H12" s="115"/>
      <c r="I12" s="24">
        <f t="shared" si="1"/>
        <v>0</v>
      </c>
      <c r="J12" s="133"/>
      <c r="K12" s="24">
        <f t="shared" si="2"/>
        <v>0</v>
      </c>
    </row>
    <row r="13" spans="1:11" ht="47.25" x14ac:dyDescent="0.25">
      <c r="A13" s="22" t="s">
        <v>21</v>
      </c>
      <c r="B13" s="120" t="s">
        <v>132</v>
      </c>
      <c r="C13" s="25">
        <v>280000</v>
      </c>
      <c r="D13" s="111">
        <v>280000</v>
      </c>
      <c r="E13" s="127">
        <v>280000</v>
      </c>
      <c r="F13" s="97">
        <f t="shared" si="0"/>
        <v>0</v>
      </c>
      <c r="G13" s="130"/>
      <c r="H13" s="115"/>
      <c r="I13" s="24">
        <f t="shared" si="1"/>
        <v>0</v>
      </c>
      <c r="J13" s="133"/>
      <c r="K13" s="24">
        <f t="shared" si="2"/>
        <v>0</v>
      </c>
    </row>
    <row r="14" spans="1:11" ht="157.5" x14ac:dyDescent="0.25">
      <c r="A14" s="23" t="s">
        <v>22</v>
      </c>
      <c r="B14" s="121" t="s">
        <v>160</v>
      </c>
      <c r="C14" s="25">
        <v>100000</v>
      </c>
      <c r="D14" s="111">
        <v>96015.4</v>
      </c>
      <c r="E14" s="127">
        <v>96015.4</v>
      </c>
      <c r="F14" s="97">
        <f t="shared" si="0"/>
        <v>0</v>
      </c>
      <c r="G14" s="130">
        <v>1773</v>
      </c>
      <c r="H14" s="115">
        <v>1730</v>
      </c>
      <c r="I14" s="24">
        <f t="shared" si="1"/>
        <v>43</v>
      </c>
      <c r="J14" s="133"/>
      <c r="K14" s="24">
        <f t="shared" si="2"/>
        <v>43</v>
      </c>
    </row>
    <row r="15" spans="1:11" ht="63" x14ac:dyDescent="0.25">
      <c r="A15" s="22" t="s">
        <v>23</v>
      </c>
      <c r="B15" s="120" t="s">
        <v>133</v>
      </c>
      <c r="C15" s="25">
        <v>10000</v>
      </c>
      <c r="D15" s="111">
        <v>10000</v>
      </c>
      <c r="E15" s="127">
        <v>8000</v>
      </c>
      <c r="F15" s="97">
        <f t="shared" si="0"/>
        <v>2000</v>
      </c>
      <c r="G15" s="130">
        <v>1000</v>
      </c>
      <c r="H15" s="115">
        <v>1000</v>
      </c>
      <c r="I15" s="24">
        <f t="shared" si="1"/>
        <v>0</v>
      </c>
      <c r="J15" s="133"/>
      <c r="K15" s="24">
        <f t="shared" si="2"/>
        <v>0</v>
      </c>
    </row>
    <row r="16" spans="1:11" ht="94.5" x14ac:dyDescent="0.25">
      <c r="A16" s="22" t="s">
        <v>24</v>
      </c>
      <c r="B16" s="120" t="s">
        <v>134</v>
      </c>
      <c r="C16" s="25">
        <v>10000</v>
      </c>
      <c r="D16" s="111">
        <v>10000</v>
      </c>
      <c r="E16" s="127">
        <v>11000</v>
      </c>
      <c r="F16" s="97">
        <f t="shared" si="0"/>
        <v>-1000</v>
      </c>
      <c r="G16" s="130"/>
      <c r="H16" s="115"/>
      <c r="I16" s="24">
        <f t="shared" si="1"/>
        <v>0</v>
      </c>
      <c r="J16" s="133"/>
      <c r="K16" s="24">
        <f t="shared" si="2"/>
        <v>0</v>
      </c>
    </row>
    <row r="17" spans="1:11" x14ac:dyDescent="0.25">
      <c r="A17" s="22"/>
      <c r="B17" s="120"/>
      <c r="C17" s="25"/>
      <c r="D17" s="111"/>
      <c r="E17" s="127"/>
      <c r="F17" s="97">
        <f t="shared" si="0"/>
        <v>0</v>
      </c>
      <c r="G17" s="130"/>
      <c r="H17" s="115"/>
      <c r="I17" s="24">
        <f t="shared" si="1"/>
        <v>0</v>
      </c>
      <c r="J17" s="133"/>
      <c r="K17" s="24">
        <f t="shared" si="2"/>
        <v>0</v>
      </c>
    </row>
    <row r="18" spans="1:11" x14ac:dyDescent="0.25">
      <c r="A18" s="43"/>
      <c r="B18" s="122"/>
      <c r="C18" s="25"/>
      <c r="D18" s="111"/>
      <c r="E18" s="127"/>
      <c r="F18" s="97">
        <f t="shared" si="0"/>
        <v>0</v>
      </c>
      <c r="G18" s="130"/>
      <c r="H18" s="115"/>
      <c r="I18" s="24">
        <f t="shared" si="1"/>
        <v>0</v>
      </c>
      <c r="J18" s="133"/>
      <c r="K18" s="24">
        <f t="shared" si="2"/>
        <v>0</v>
      </c>
    </row>
    <row r="19" spans="1:11" x14ac:dyDescent="0.25">
      <c r="A19" s="23"/>
      <c r="B19" s="121"/>
      <c r="C19" s="42"/>
      <c r="D19" s="111"/>
      <c r="E19" s="127"/>
      <c r="F19" s="97">
        <f t="shared" si="0"/>
        <v>0</v>
      </c>
      <c r="G19" s="131"/>
      <c r="H19" s="132"/>
      <c r="I19" s="41">
        <f t="shared" si="1"/>
        <v>0</v>
      </c>
      <c r="J19" s="133"/>
      <c r="K19" s="41">
        <f t="shared" si="2"/>
        <v>0</v>
      </c>
    </row>
    <row r="20" spans="1:11" x14ac:dyDescent="0.25">
      <c r="A20" s="22"/>
      <c r="B20" s="120"/>
      <c r="C20" s="25"/>
      <c r="D20" s="111"/>
      <c r="E20" s="127"/>
      <c r="F20" s="97">
        <f t="shared" si="0"/>
        <v>0</v>
      </c>
      <c r="G20" s="130"/>
      <c r="H20" s="115"/>
      <c r="I20" s="24">
        <f t="shared" si="1"/>
        <v>0</v>
      </c>
      <c r="J20" s="133"/>
      <c r="K20" s="24">
        <f t="shared" si="2"/>
        <v>0</v>
      </c>
    </row>
    <row r="21" spans="1:11" x14ac:dyDescent="0.25">
      <c r="A21" s="22"/>
      <c r="B21" s="120"/>
      <c r="C21" s="25"/>
      <c r="D21" s="111"/>
      <c r="E21" s="127"/>
      <c r="F21" s="97">
        <f t="shared" si="0"/>
        <v>0</v>
      </c>
      <c r="G21" s="130"/>
      <c r="H21" s="115"/>
      <c r="I21" s="24">
        <f t="shared" si="1"/>
        <v>0</v>
      </c>
      <c r="J21" s="133"/>
      <c r="K21" s="24">
        <f t="shared" si="2"/>
        <v>0</v>
      </c>
    </row>
    <row r="22" spans="1:11" x14ac:dyDescent="0.25">
      <c r="A22" s="22"/>
      <c r="B22" s="120"/>
      <c r="C22" s="25"/>
      <c r="D22" s="111"/>
      <c r="E22" s="127"/>
      <c r="F22" s="97">
        <f t="shared" si="0"/>
        <v>0</v>
      </c>
      <c r="G22" s="130"/>
      <c r="H22" s="115"/>
      <c r="I22" s="24">
        <f t="shared" si="1"/>
        <v>0</v>
      </c>
      <c r="J22" s="133"/>
      <c r="K22" s="24">
        <f t="shared" si="2"/>
        <v>0</v>
      </c>
    </row>
    <row r="23" spans="1:11" x14ac:dyDescent="0.25">
      <c r="A23" s="22"/>
      <c r="B23" s="120"/>
      <c r="C23" s="25"/>
      <c r="D23" s="111"/>
      <c r="E23" s="127"/>
      <c r="F23" s="97">
        <f t="shared" si="0"/>
        <v>0</v>
      </c>
      <c r="G23" s="130"/>
      <c r="H23" s="115"/>
      <c r="I23" s="24">
        <f t="shared" si="1"/>
        <v>0</v>
      </c>
      <c r="J23" s="133"/>
      <c r="K23" s="24">
        <f t="shared" si="2"/>
        <v>0</v>
      </c>
    </row>
    <row r="24" spans="1:11" x14ac:dyDescent="0.25">
      <c r="A24" s="19" t="s">
        <v>13</v>
      </c>
      <c r="B24" s="123"/>
      <c r="C24" s="60">
        <f t="shared" ref="C24:K24" si="3">SUM(C8:C23)</f>
        <v>1223388</v>
      </c>
      <c r="D24" s="52">
        <f t="shared" si="3"/>
        <v>1219388.3999999999</v>
      </c>
      <c r="E24" s="52">
        <f t="shared" si="3"/>
        <v>1216615.3999999999</v>
      </c>
      <c r="F24" s="52">
        <f t="shared" si="3"/>
        <v>2773</v>
      </c>
      <c r="G24" s="60">
        <f t="shared" si="3"/>
        <v>2773</v>
      </c>
      <c r="H24" s="61">
        <f t="shared" si="3"/>
        <v>2730</v>
      </c>
      <c r="I24" s="59">
        <f t="shared" si="3"/>
        <v>43</v>
      </c>
      <c r="J24" s="65">
        <f t="shared" si="3"/>
        <v>0</v>
      </c>
      <c r="K24" s="59">
        <f t="shared" si="3"/>
        <v>43</v>
      </c>
    </row>
    <row r="25" spans="1:11" x14ac:dyDescent="0.25"/>
    <row r="26" spans="1:11" ht="36" customHeight="1" x14ac:dyDescent="0.25">
      <c r="A26" t="s">
        <v>42</v>
      </c>
      <c r="B26" s="196"/>
      <c r="C26" s="86"/>
      <c r="D26" s="86"/>
      <c r="E26" s="85"/>
      <c r="F26" s="12"/>
      <c r="G26" s="12"/>
    </row>
    <row r="27" spans="1:11" x14ac:dyDescent="0.25">
      <c r="B27" s="77"/>
      <c r="C27" s="77"/>
      <c r="D27" s="77"/>
    </row>
    <row r="28" spans="1:11" ht="81" customHeight="1" x14ac:dyDescent="0.25">
      <c r="A28" s="191" t="s">
        <v>14</v>
      </c>
      <c r="B28" s="79" t="s">
        <v>158</v>
      </c>
      <c r="C28" s="77"/>
      <c r="D28" s="77"/>
    </row>
    <row r="29" spans="1:11" x14ac:dyDescent="0.25">
      <c r="A29" s="189" t="s">
        <v>180</v>
      </c>
      <c r="B29" s="77"/>
      <c r="C29" s="77"/>
      <c r="D29" s="77"/>
    </row>
    <row r="30" spans="1:11" x14ac:dyDescent="0.25">
      <c r="A30" s="192" t="s">
        <v>85</v>
      </c>
      <c r="B30" s="77"/>
    </row>
    <row r="31" spans="1:11" x14ac:dyDescent="0.25">
      <c r="A31" s="198" t="s">
        <v>84</v>
      </c>
      <c r="B31" s="198"/>
      <c r="C31" s="198"/>
      <c r="D31" s="198"/>
      <c r="E31" s="198"/>
      <c r="F31" s="198"/>
      <c r="G31" s="198"/>
      <c r="H31" s="198"/>
      <c r="I31" s="198"/>
      <c r="J31" s="198"/>
      <c r="K31" s="198"/>
    </row>
    <row r="32" spans="1:11" hidden="1" x14ac:dyDescent="0.25">
      <c r="B32" s="77"/>
    </row>
  </sheetData>
  <sheetProtection algorithmName="SHA-512" hashValue="bfBZABBJfKqkwc4omqfbcoFQ1wg5JPK2SEy91kd/5wmhQVfoOPuhWT/lfSyDdDQ64j5xIwEDFR80unEXJoQaWA==" saltValue="VhqmIlYQrOxKnO1K/X3FYQ==" spinCount="100000" sheet="1" formatCells="0" formatColumns="0" formatRows="0"/>
  <mergeCells count="1">
    <mergeCell ref="A31:K31"/>
  </mergeCells>
  <phoneticPr fontId="18" type="noConversion"/>
  <conditionalFormatting sqref="K8:K24 F8:F23">
    <cfRule type="cellIs" dxfId="92" priority="1" operator="lessThan">
      <formula>0</formula>
    </cfRule>
  </conditionalFormatting>
  <conditionalFormatting sqref="I8:I24">
    <cfRule type="cellIs" dxfId="91" priority="2" operator="lessThan">
      <formula>0</formula>
    </cfRule>
  </conditionalFormatting>
  <hyperlinks>
    <hyperlink ref="A30" r:id="rId1" display="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xr:uid="{00000000-0004-0000-0400-000000000000}"/>
  </hyperlinks>
  <pageMargins left="0.7" right="0.7" top="0.75" bottom="0.75" header="0.3" footer="0.3"/>
  <pageSetup scale="56" orientation="landscape" verticalDpi="300" r:id="rId2"/>
  <colBreaks count="2" manualBreakCount="2">
    <brk id="6" max="1048575" man="1"/>
    <brk id="9" max="1048575" man="1"/>
  </colBreaks>
  <ignoredErrors>
    <ignoredError sqref="K24 K8:K23" calculatedColumn="1"/>
  </ignoredErrors>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8"/>
  <sheetViews>
    <sheetView showGridLines="0" zoomScaleNormal="100" workbookViewId="0">
      <pane xSplit="1" ySplit="7" topLeftCell="B8" activePane="bottomRight" state="frozen"/>
      <selection pane="topRight" activeCell="B1" sqref="B1"/>
      <selection pane="bottomLeft" activeCell="A2" sqref="A2"/>
      <selection pane="bottomRight" activeCell="B8" sqref="B8"/>
    </sheetView>
  </sheetViews>
  <sheetFormatPr defaultColWidth="0" defaultRowHeight="15.75" zeroHeight="1" x14ac:dyDescent="0.25"/>
  <cols>
    <col min="1" max="1" width="36.5" customWidth="1"/>
    <col min="2" max="2" width="30.625" customWidth="1"/>
    <col min="3" max="3" width="20.625" bestFit="1" customWidth="1"/>
    <col min="4" max="11" width="18.625" customWidth="1"/>
    <col min="12" max="12" width="18.625" hidden="1" customWidth="1"/>
    <col min="13" max="16384" width="20" hidden="1"/>
  </cols>
  <sheetData>
    <row r="1" spans="1:11" ht="23.25" x14ac:dyDescent="0.25">
      <c r="A1" s="1" t="s">
        <v>61</v>
      </c>
      <c r="B1" s="69">
        <f>IF('2. Getting Started'!B2="","",'2. Getting Started'!B2)</f>
        <v>2021</v>
      </c>
      <c r="C1" s="82"/>
      <c r="D1" s="1"/>
      <c r="E1" s="94"/>
      <c r="F1" s="1"/>
      <c r="G1" s="95"/>
      <c r="H1" s="1"/>
      <c r="I1" s="55"/>
    </row>
    <row r="2" spans="1:11" ht="14.25" customHeight="1" x14ac:dyDescent="0.25">
      <c r="A2" s="1" t="s">
        <v>57</v>
      </c>
      <c r="B2" s="69" t="str">
        <f>IF('2. Getting Started'!B3="","",'2. Getting Started'!B3)</f>
        <v>H181XXXXXXX</v>
      </c>
      <c r="D2" s="1"/>
      <c r="E2" s="1"/>
      <c r="F2" s="1"/>
      <c r="G2" s="6"/>
      <c r="I2" s="55"/>
    </row>
    <row r="3" spans="1:11" ht="14.25" customHeight="1" x14ac:dyDescent="0.25">
      <c r="A3" s="1"/>
      <c r="B3" s="1"/>
      <c r="C3" s="1" t="s">
        <v>74</v>
      </c>
      <c r="D3" s="1"/>
      <c r="E3" s="6"/>
      <c r="F3" s="6"/>
      <c r="G3" s="6"/>
      <c r="H3" s="1"/>
      <c r="J3" s="1" t="s">
        <v>72</v>
      </c>
    </row>
    <row r="4" spans="1:11" ht="14.25" customHeight="1" x14ac:dyDescent="0.25">
      <c r="A4" s="82"/>
      <c r="B4" s="82"/>
      <c r="C4" s="6">
        <f>'2. Getting Started'!B4-'9. III.F. Totals'!C14</f>
        <v>0</v>
      </c>
      <c r="J4" s="6">
        <f>'2. Getting Started'!B4-('9. III.F. Totals'!E14+'9. III.F. Totals'!H14+'9. III.F. Totals'!J14)</f>
        <v>5043</v>
      </c>
    </row>
    <row r="5" spans="1:11" ht="60" customHeight="1" x14ac:dyDescent="0.3">
      <c r="A5" s="45"/>
      <c r="B5" s="45"/>
      <c r="C5" s="63" t="s">
        <v>65</v>
      </c>
      <c r="D5" s="63"/>
      <c r="E5" s="63"/>
      <c r="F5" s="63"/>
      <c r="G5" s="63"/>
      <c r="H5" s="63"/>
      <c r="I5" s="63"/>
      <c r="J5" s="63"/>
      <c r="K5" s="12"/>
    </row>
    <row r="6" spans="1:11" ht="48.6" customHeight="1" x14ac:dyDescent="0.3">
      <c r="A6" s="45"/>
      <c r="B6" s="45"/>
      <c r="C6" s="135" t="str">
        <f>CONCATENATE("Application Budget: FFY ",'2. Getting Started'!$B2,"")</f>
        <v>Application Budget: FFY 2021</v>
      </c>
      <c r="D6" s="64" t="str">
        <f>CONCATENATE("Revised Budget: FFY ",'2. Getting Started'!$B2," (July 1, ",'2. Getting Started'!$B2,"-September 30, ",'2. Getting Started'!$B2+1,")")</f>
        <v>Revised Budget: FFY 2021 (July 1, 2021-September 30, 2022)</v>
      </c>
      <c r="E6" s="48"/>
      <c r="F6" s="48"/>
      <c r="G6" s="17" t="str">
        <f>CONCATENATE("FFY ",,'2. Getting Started'!$B2," Tydings Period (October 1, ",'2. Getting Started'!$B2+1,"-September 30, ",'2. Getting Started'!$B2+2,")")</f>
        <v>FFY 2021 Tydings Period (October 1, 2022-September 30, 2023)</v>
      </c>
      <c r="H6" s="57"/>
      <c r="I6" s="57"/>
      <c r="J6" s="64" t="str">
        <f>CONCATENATE("FFY ",'2. Getting Started'!$B2," Liquidation Period (October 1, ",'2. Getting Started'!$B2+2,"-January 28, ",'2. Getting Started'!$B2+3,")")</f>
        <v>FFY 2021 Liquidation Period (October 1, 2023-January 28, 2024)</v>
      </c>
      <c r="K6" s="56"/>
    </row>
    <row r="7" spans="1:11" ht="51" customHeight="1" x14ac:dyDescent="0.25">
      <c r="A7" s="124" t="s">
        <v>25</v>
      </c>
      <c r="B7" s="134" t="s">
        <v>76</v>
      </c>
      <c r="C7" s="138" t="s">
        <v>71</v>
      </c>
      <c r="D7" s="106" t="s">
        <v>168</v>
      </c>
      <c r="E7" s="107" t="s">
        <v>165</v>
      </c>
      <c r="F7" s="108" t="s">
        <v>166</v>
      </c>
      <c r="G7" s="128" t="s">
        <v>169</v>
      </c>
      <c r="H7" s="129" t="s">
        <v>176</v>
      </c>
      <c r="I7" s="129" t="s">
        <v>177</v>
      </c>
      <c r="J7" s="125" t="s">
        <v>53</v>
      </c>
      <c r="K7" s="140" t="s">
        <v>70</v>
      </c>
    </row>
    <row r="8" spans="1:11" ht="31.5" x14ac:dyDescent="0.25">
      <c r="A8" s="22" t="s">
        <v>26</v>
      </c>
      <c r="B8" s="120" t="s">
        <v>135</v>
      </c>
      <c r="C8" s="136">
        <v>18000</v>
      </c>
      <c r="D8" s="111">
        <v>18000</v>
      </c>
      <c r="E8" s="139">
        <v>14500</v>
      </c>
      <c r="F8" s="97">
        <f>D8-E8</f>
        <v>3500</v>
      </c>
      <c r="G8" s="130"/>
      <c r="H8" s="115"/>
      <c r="I8" s="70">
        <f>G8-H8</f>
        <v>0</v>
      </c>
      <c r="J8" s="133"/>
      <c r="K8" s="70">
        <f>I8-J8</f>
        <v>0</v>
      </c>
    </row>
    <row r="9" spans="1:11" ht="31.5" x14ac:dyDescent="0.25">
      <c r="A9" s="22" t="s">
        <v>27</v>
      </c>
      <c r="B9" s="120" t="s">
        <v>136</v>
      </c>
      <c r="C9" s="136">
        <v>25000</v>
      </c>
      <c r="D9" s="111">
        <v>25000</v>
      </c>
      <c r="E9" s="139">
        <v>20000</v>
      </c>
      <c r="F9" s="97">
        <f t="shared" ref="F9:F29" si="0">D9-E9</f>
        <v>5000</v>
      </c>
      <c r="G9" s="130"/>
      <c r="H9" s="115"/>
      <c r="I9" s="24">
        <f t="shared" ref="I9:I29" si="1">G9-H9</f>
        <v>0</v>
      </c>
      <c r="J9" s="133"/>
      <c r="K9" s="24">
        <f t="shared" ref="K9:K29" si="2">I9-J9</f>
        <v>0</v>
      </c>
    </row>
    <row r="10" spans="1:11" ht="31.5" x14ac:dyDescent="0.25">
      <c r="A10" s="22" t="s">
        <v>28</v>
      </c>
      <c r="B10" s="120" t="s">
        <v>137</v>
      </c>
      <c r="C10" s="136">
        <v>0</v>
      </c>
      <c r="D10" s="111">
        <v>0</v>
      </c>
      <c r="E10" s="139">
        <v>0</v>
      </c>
      <c r="F10" s="97">
        <f t="shared" si="0"/>
        <v>0</v>
      </c>
      <c r="G10" s="130"/>
      <c r="H10" s="115"/>
      <c r="I10" s="24">
        <f t="shared" si="1"/>
        <v>0</v>
      </c>
      <c r="J10" s="133"/>
      <c r="K10" s="24">
        <f t="shared" si="2"/>
        <v>0</v>
      </c>
    </row>
    <row r="11" spans="1:11" ht="31.5" x14ac:dyDescent="0.25">
      <c r="A11" s="22" t="s">
        <v>29</v>
      </c>
      <c r="B11" s="120" t="s">
        <v>138</v>
      </c>
      <c r="C11" s="136">
        <v>50000</v>
      </c>
      <c r="D11" s="111">
        <v>50000</v>
      </c>
      <c r="E11" s="139">
        <v>48000</v>
      </c>
      <c r="F11" s="97">
        <f t="shared" si="0"/>
        <v>2000</v>
      </c>
      <c r="G11" s="130"/>
      <c r="H11" s="115"/>
      <c r="I11" s="24">
        <f t="shared" si="1"/>
        <v>0</v>
      </c>
      <c r="J11" s="133"/>
      <c r="K11" s="24">
        <f t="shared" si="2"/>
        <v>0</v>
      </c>
    </row>
    <row r="12" spans="1:11" ht="31.5" x14ac:dyDescent="0.25">
      <c r="A12" s="22" t="s">
        <v>30</v>
      </c>
      <c r="B12" s="120" t="s">
        <v>139</v>
      </c>
      <c r="C12" s="136">
        <v>15159</v>
      </c>
      <c r="D12" s="111">
        <v>15159</v>
      </c>
      <c r="E12" s="139">
        <v>16500</v>
      </c>
      <c r="F12" s="97">
        <f t="shared" si="0"/>
        <v>-1341</v>
      </c>
      <c r="G12" s="130"/>
      <c r="H12" s="115"/>
      <c r="I12" s="24">
        <f t="shared" si="1"/>
        <v>0</v>
      </c>
      <c r="J12" s="133"/>
      <c r="K12" s="24">
        <f t="shared" si="2"/>
        <v>0</v>
      </c>
    </row>
    <row r="13" spans="1:11" ht="31.5" x14ac:dyDescent="0.25">
      <c r="A13" s="22" t="s">
        <v>31</v>
      </c>
      <c r="B13" s="120" t="s">
        <v>140</v>
      </c>
      <c r="C13" s="136">
        <v>10000</v>
      </c>
      <c r="D13" s="111">
        <v>10000</v>
      </c>
      <c r="E13" s="139">
        <v>9000</v>
      </c>
      <c r="F13" s="97">
        <f t="shared" si="0"/>
        <v>1000</v>
      </c>
      <c r="G13" s="130"/>
      <c r="H13" s="115"/>
      <c r="I13" s="24">
        <f t="shared" ref="I13:I17" si="3">G13-H13</f>
        <v>0</v>
      </c>
      <c r="J13" s="133"/>
      <c r="K13" s="24">
        <f t="shared" si="2"/>
        <v>0</v>
      </c>
    </row>
    <row r="14" spans="1:11" ht="31.5" x14ac:dyDescent="0.25">
      <c r="A14" s="22" t="s">
        <v>32</v>
      </c>
      <c r="B14" s="120" t="s">
        <v>141</v>
      </c>
      <c r="C14" s="136">
        <v>52107</v>
      </c>
      <c r="D14" s="111">
        <v>52107</v>
      </c>
      <c r="E14" s="139">
        <v>50000</v>
      </c>
      <c r="F14" s="97">
        <f t="shared" si="0"/>
        <v>2107</v>
      </c>
      <c r="G14" s="130"/>
      <c r="H14" s="115"/>
      <c r="I14" s="24">
        <f t="shared" si="3"/>
        <v>0</v>
      </c>
      <c r="J14" s="133"/>
      <c r="K14" s="24">
        <f t="shared" si="2"/>
        <v>0</v>
      </c>
    </row>
    <row r="15" spans="1:11" ht="31.5" x14ac:dyDescent="0.25">
      <c r="A15" s="22" t="s">
        <v>33</v>
      </c>
      <c r="B15" s="120" t="s">
        <v>142</v>
      </c>
      <c r="C15" s="136">
        <v>15000</v>
      </c>
      <c r="D15" s="111">
        <v>15000</v>
      </c>
      <c r="E15" s="139">
        <v>17000</v>
      </c>
      <c r="F15" s="97">
        <f t="shared" si="0"/>
        <v>-2000</v>
      </c>
      <c r="G15" s="130"/>
      <c r="H15" s="115"/>
      <c r="I15" s="24">
        <f t="shared" si="3"/>
        <v>0</v>
      </c>
      <c r="J15" s="133"/>
      <c r="K15" s="24">
        <f t="shared" si="2"/>
        <v>0</v>
      </c>
    </row>
    <row r="16" spans="1:11" ht="31.5" x14ac:dyDescent="0.25">
      <c r="A16" s="22" t="s">
        <v>34</v>
      </c>
      <c r="B16" s="120" t="s">
        <v>143</v>
      </c>
      <c r="C16" s="136">
        <v>40000</v>
      </c>
      <c r="D16" s="111">
        <v>40000</v>
      </c>
      <c r="E16" s="139">
        <v>40000</v>
      </c>
      <c r="F16" s="97">
        <f t="shared" si="0"/>
        <v>0</v>
      </c>
      <c r="G16" s="130"/>
      <c r="H16" s="115"/>
      <c r="I16" s="24">
        <f t="shared" si="3"/>
        <v>0</v>
      </c>
      <c r="J16" s="133"/>
      <c r="K16" s="24">
        <f t="shared" si="2"/>
        <v>0</v>
      </c>
    </row>
    <row r="17" spans="1:11" ht="31.5" x14ac:dyDescent="0.25">
      <c r="A17" s="22" t="s">
        <v>35</v>
      </c>
      <c r="B17" s="120" t="s">
        <v>144</v>
      </c>
      <c r="C17" s="136">
        <v>40000</v>
      </c>
      <c r="D17" s="111">
        <v>40000</v>
      </c>
      <c r="E17" s="139">
        <v>40000</v>
      </c>
      <c r="F17" s="97">
        <f t="shared" si="0"/>
        <v>0</v>
      </c>
      <c r="G17" s="130"/>
      <c r="H17" s="115"/>
      <c r="I17" s="24">
        <f t="shared" si="3"/>
        <v>0</v>
      </c>
      <c r="J17" s="133"/>
      <c r="K17" s="24">
        <f t="shared" si="2"/>
        <v>0</v>
      </c>
    </row>
    <row r="18" spans="1:11" ht="31.5" x14ac:dyDescent="0.25">
      <c r="A18" s="22" t="s">
        <v>36</v>
      </c>
      <c r="B18" s="120" t="s">
        <v>145</v>
      </c>
      <c r="C18" s="136">
        <v>25000</v>
      </c>
      <c r="D18" s="111">
        <v>25000</v>
      </c>
      <c r="E18" s="139">
        <v>20000</v>
      </c>
      <c r="F18" s="97">
        <f t="shared" si="0"/>
        <v>5000</v>
      </c>
      <c r="G18" s="130"/>
      <c r="H18" s="115"/>
      <c r="I18" s="24">
        <f t="shared" si="1"/>
        <v>0</v>
      </c>
      <c r="J18" s="133"/>
      <c r="K18" s="24">
        <f t="shared" si="2"/>
        <v>0</v>
      </c>
    </row>
    <row r="19" spans="1:11" ht="47.25" x14ac:dyDescent="0.25">
      <c r="A19" s="22" t="s">
        <v>81</v>
      </c>
      <c r="B19" s="120" t="s">
        <v>146</v>
      </c>
      <c r="C19" s="136">
        <v>0</v>
      </c>
      <c r="D19" s="111">
        <v>0</v>
      </c>
      <c r="E19" s="139">
        <v>0</v>
      </c>
      <c r="F19" s="97">
        <f t="shared" si="0"/>
        <v>0</v>
      </c>
      <c r="G19" s="130"/>
      <c r="H19" s="115"/>
      <c r="I19" s="41">
        <f t="shared" si="1"/>
        <v>0</v>
      </c>
      <c r="J19" s="133"/>
      <c r="K19" s="41">
        <f t="shared" si="2"/>
        <v>0</v>
      </c>
    </row>
    <row r="20" spans="1:11" ht="31.5" x14ac:dyDescent="0.25">
      <c r="A20" s="22" t="s">
        <v>82</v>
      </c>
      <c r="B20" s="120" t="s">
        <v>147</v>
      </c>
      <c r="C20" s="136">
        <v>0</v>
      </c>
      <c r="D20" s="111">
        <v>0</v>
      </c>
      <c r="E20" s="139">
        <v>0</v>
      </c>
      <c r="F20" s="97">
        <f t="shared" si="0"/>
        <v>0</v>
      </c>
      <c r="G20" s="130"/>
      <c r="H20" s="115"/>
      <c r="I20" s="24">
        <f t="shared" si="1"/>
        <v>0</v>
      </c>
      <c r="J20" s="133"/>
      <c r="K20" s="24">
        <f t="shared" si="2"/>
        <v>0</v>
      </c>
    </row>
    <row r="21" spans="1:11" ht="31.5" x14ac:dyDescent="0.25">
      <c r="A21" s="22" t="s">
        <v>37</v>
      </c>
      <c r="B21" s="120" t="s">
        <v>148</v>
      </c>
      <c r="C21" s="136">
        <v>50000</v>
      </c>
      <c r="D21" s="111">
        <v>50000</v>
      </c>
      <c r="E21" s="139">
        <v>50000</v>
      </c>
      <c r="F21" s="97">
        <f t="shared" si="0"/>
        <v>0</v>
      </c>
      <c r="G21" s="130"/>
      <c r="H21" s="115"/>
      <c r="I21" s="24">
        <f t="shared" si="1"/>
        <v>0</v>
      </c>
      <c r="J21" s="133"/>
      <c r="K21" s="24">
        <f t="shared" si="2"/>
        <v>0</v>
      </c>
    </row>
    <row r="22" spans="1:11" ht="31.5" x14ac:dyDescent="0.25">
      <c r="A22" s="22" t="s">
        <v>38</v>
      </c>
      <c r="B22" s="120" t="s">
        <v>149</v>
      </c>
      <c r="C22" s="136">
        <v>100000</v>
      </c>
      <c r="D22" s="111">
        <v>100000</v>
      </c>
      <c r="E22" s="139">
        <v>100000</v>
      </c>
      <c r="F22" s="97">
        <f t="shared" si="0"/>
        <v>0</v>
      </c>
      <c r="G22" s="130">
        <v>10761</v>
      </c>
      <c r="H22" s="115">
        <v>10761</v>
      </c>
      <c r="I22" s="24">
        <f t="shared" si="1"/>
        <v>0</v>
      </c>
      <c r="J22" s="133"/>
      <c r="K22" s="24">
        <f t="shared" si="2"/>
        <v>0</v>
      </c>
    </row>
    <row r="23" spans="1:11" ht="31.5" x14ac:dyDescent="0.25">
      <c r="A23" s="22" t="s">
        <v>39</v>
      </c>
      <c r="B23" s="120" t="s">
        <v>150</v>
      </c>
      <c r="C23" s="136">
        <v>90000</v>
      </c>
      <c r="D23" s="111">
        <v>90827</v>
      </c>
      <c r="E23" s="139">
        <v>90000</v>
      </c>
      <c r="F23" s="97">
        <f t="shared" si="0"/>
        <v>827</v>
      </c>
      <c r="G23" s="130">
        <v>5332</v>
      </c>
      <c r="H23" s="115">
        <v>332</v>
      </c>
      <c r="I23" s="24">
        <f t="shared" si="1"/>
        <v>5000</v>
      </c>
      <c r="J23" s="133"/>
      <c r="K23" s="24">
        <f t="shared" si="2"/>
        <v>5000</v>
      </c>
    </row>
    <row r="24" spans="1:11" ht="31.5" x14ac:dyDescent="0.25">
      <c r="A24" s="22" t="s">
        <v>40</v>
      </c>
      <c r="B24" s="120" t="s">
        <v>151</v>
      </c>
      <c r="C24" s="136">
        <v>5000.3999999999996</v>
      </c>
      <c r="D24" s="111">
        <v>5000</v>
      </c>
      <c r="E24" s="139">
        <v>5000</v>
      </c>
      <c r="F24" s="97">
        <f t="shared" si="0"/>
        <v>0</v>
      </c>
      <c r="G24" s="130"/>
      <c r="H24" s="115"/>
      <c r="I24" s="74">
        <f t="shared" si="1"/>
        <v>0</v>
      </c>
      <c r="J24" s="133"/>
      <c r="K24" s="74">
        <f t="shared" si="2"/>
        <v>0</v>
      </c>
    </row>
    <row r="25" spans="1:11" ht="31.5" x14ac:dyDescent="0.25">
      <c r="A25" s="22" t="s">
        <v>41</v>
      </c>
      <c r="B25" s="120" t="s">
        <v>152</v>
      </c>
      <c r="C25" s="136">
        <v>0</v>
      </c>
      <c r="D25" s="111">
        <v>0</v>
      </c>
      <c r="E25" s="139">
        <v>0</v>
      </c>
      <c r="F25" s="97">
        <f t="shared" si="0"/>
        <v>0</v>
      </c>
      <c r="G25" s="130"/>
      <c r="H25" s="115"/>
      <c r="I25" s="70">
        <f t="shared" si="1"/>
        <v>0</v>
      </c>
      <c r="J25" s="133"/>
      <c r="K25" s="70">
        <f t="shared" si="2"/>
        <v>0</v>
      </c>
    </row>
    <row r="26" spans="1:11" x14ac:dyDescent="0.25">
      <c r="A26" s="22"/>
      <c r="B26" s="120"/>
      <c r="C26" s="136"/>
      <c r="D26" s="111"/>
      <c r="E26" s="139"/>
      <c r="F26" s="97">
        <f t="shared" si="0"/>
        <v>0</v>
      </c>
      <c r="G26" s="130"/>
      <c r="H26" s="115"/>
      <c r="I26" s="24">
        <f t="shared" si="1"/>
        <v>0</v>
      </c>
      <c r="J26" s="133"/>
      <c r="K26" s="24">
        <f t="shared" si="2"/>
        <v>0</v>
      </c>
    </row>
    <row r="27" spans="1:11" x14ac:dyDescent="0.25">
      <c r="A27" s="22"/>
      <c r="B27" s="120"/>
      <c r="C27" s="136"/>
      <c r="D27" s="111"/>
      <c r="E27" s="139"/>
      <c r="F27" s="97">
        <f t="shared" si="0"/>
        <v>0</v>
      </c>
      <c r="G27" s="130"/>
      <c r="H27" s="115"/>
      <c r="I27" s="24">
        <f t="shared" si="1"/>
        <v>0</v>
      </c>
      <c r="J27" s="133"/>
      <c r="K27" s="24">
        <f t="shared" si="2"/>
        <v>0</v>
      </c>
    </row>
    <row r="28" spans="1:11" x14ac:dyDescent="0.25">
      <c r="A28" s="22"/>
      <c r="B28" s="120"/>
      <c r="C28" s="136"/>
      <c r="D28" s="111"/>
      <c r="E28" s="139"/>
      <c r="F28" s="97">
        <f t="shared" si="0"/>
        <v>0</v>
      </c>
      <c r="G28" s="130"/>
      <c r="H28" s="115"/>
      <c r="I28" s="24">
        <f t="shared" si="1"/>
        <v>0</v>
      </c>
      <c r="J28" s="133"/>
      <c r="K28" s="24">
        <f t="shared" si="2"/>
        <v>0</v>
      </c>
    </row>
    <row r="29" spans="1:11" x14ac:dyDescent="0.25">
      <c r="A29" s="22"/>
      <c r="B29" s="120"/>
      <c r="C29" s="136"/>
      <c r="D29" s="111"/>
      <c r="E29" s="139"/>
      <c r="F29" s="97">
        <f t="shared" si="0"/>
        <v>0</v>
      </c>
      <c r="G29" s="130"/>
      <c r="H29" s="115"/>
      <c r="I29" s="24">
        <f t="shared" si="1"/>
        <v>0</v>
      </c>
      <c r="J29" s="133"/>
      <c r="K29" s="24">
        <f t="shared" si="2"/>
        <v>0</v>
      </c>
    </row>
    <row r="30" spans="1:11" x14ac:dyDescent="0.25">
      <c r="A30" s="19" t="s">
        <v>13</v>
      </c>
      <c r="B30" s="123"/>
      <c r="C30" s="137">
        <f t="shared" ref="C30:K30" si="4">SUM(C8:C29)</f>
        <v>535266.4</v>
      </c>
      <c r="D30" s="65">
        <f t="shared" si="4"/>
        <v>536093</v>
      </c>
      <c r="E30" s="62">
        <f t="shared" si="4"/>
        <v>520000</v>
      </c>
      <c r="F30" s="62">
        <f t="shared" si="4"/>
        <v>16093</v>
      </c>
      <c r="G30" s="60">
        <f t="shared" si="4"/>
        <v>16093</v>
      </c>
      <c r="H30" s="52">
        <f t="shared" si="4"/>
        <v>11093</v>
      </c>
      <c r="I30" s="62">
        <f t="shared" si="4"/>
        <v>5000</v>
      </c>
      <c r="J30" s="60">
        <f t="shared" si="4"/>
        <v>0</v>
      </c>
      <c r="K30" s="62">
        <f t="shared" si="4"/>
        <v>5000</v>
      </c>
    </row>
    <row r="31" spans="1:11" x14ac:dyDescent="0.25">
      <c r="A31" s="1"/>
      <c r="G31" s="5"/>
      <c r="H31" s="5"/>
    </row>
    <row r="32" spans="1:11" ht="36" customHeight="1" x14ac:dyDescent="0.25">
      <c r="A32" s="2" t="s">
        <v>42</v>
      </c>
      <c r="B32" s="196"/>
      <c r="C32" s="86"/>
      <c r="D32" s="86"/>
      <c r="E32" s="85"/>
      <c r="F32" s="12"/>
      <c r="G32" s="12"/>
    </row>
    <row r="33" spans="1:11" x14ac:dyDescent="0.25">
      <c r="B33" s="77"/>
      <c r="C33" s="77"/>
      <c r="D33" s="77"/>
    </row>
    <row r="34" spans="1:11" ht="94.5" x14ac:dyDescent="0.25">
      <c r="A34" s="191" t="s">
        <v>14</v>
      </c>
      <c r="B34" s="79" t="s">
        <v>157</v>
      </c>
      <c r="C34" s="79" t="s">
        <v>159</v>
      </c>
      <c r="D34" s="77"/>
    </row>
    <row r="35" spans="1:11" x14ac:dyDescent="0.25">
      <c r="A35" s="189" t="s">
        <v>180</v>
      </c>
      <c r="B35" s="77"/>
      <c r="C35" s="77"/>
      <c r="D35" s="77"/>
    </row>
    <row r="36" spans="1:11" x14ac:dyDescent="0.25">
      <c r="A36" s="192" t="s">
        <v>85</v>
      </c>
      <c r="B36" s="77"/>
    </row>
    <row r="37" spans="1:11" x14ac:dyDescent="0.25">
      <c r="A37" s="198" t="s">
        <v>84</v>
      </c>
      <c r="B37" s="198"/>
      <c r="C37" s="198"/>
      <c r="D37" s="198"/>
      <c r="E37" s="198"/>
      <c r="F37" s="198"/>
      <c r="G37" s="198"/>
      <c r="H37" s="198"/>
      <c r="I37" s="198"/>
      <c r="J37" s="198"/>
      <c r="K37" s="198"/>
    </row>
    <row r="38" spans="1:11" hidden="1" x14ac:dyDescent="0.25">
      <c r="B38" s="77"/>
    </row>
  </sheetData>
  <sheetProtection algorithmName="SHA-512" hashValue="BqMeJriIksf1DJyGqEdSo0zYEM6844GopOAT0YM8gqF6OLF/KCq5FJvLyjLGzPpWlIhUOjD8i/zTqtYOsrVj7A==" saltValue="F97sTYqLhp6NAgz+iatKMQ==" spinCount="100000" sheet="1" formatCells="0" formatColumns="0" formatRows="0"/>
  <mergeCells count="1">
    <mergeCell ref="A37:K37"/>
  </mergeCells>
  <phoneticPr fontId="18" type="noConversion"/>
  <conditionalFormatting sqref="K8:K30 F8:F29">
    <cfRule type="cellIs" dxfId="76" priority="4" operator="lessThan">
      <formula>0</formula>
    </cfRule>
  </conditionalFormatting>
  <conditionalFormatting sqref="I8:I30">
    <cfRule type="cellIs" dxfId="75" priority="5" operator="lessThan">
      <formula>0</formula>
    </cfRule>
  </conditionalFormatting>
  <conditionalFormatting sqref="D30">
    <cfRule type="cellIs" dxfId="74" priority="3" operator="lessThan">
      <formula>0</formula>
    </cfRule>
  </conditionalFormatting>
  <conditionalFormatting sqref="E30">
    <cfRule type="cellIs" dxfId="73" priority="2" operator="lessThan">
      <formula>0</formula>
    </cfRule>
  </conditionalFormatting>
  <conditionalFormatting sqref="F30">
    <cfRule type="cellIs" dxfId="72" priority="1" operator="lessThan">
      <formula>0</formula>
    </cfRule>
  </conditionalFormatting>
  <hyperlinks>
    <hyperlink ref="A36" r:id="rId1" display="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xr:uid="{00000000-0004-0000-0500-000000000000}"/>
  </hyperlinks>
  <pageMargins left="0.7" right="0.7" top="0.75" bottom="0.75" header="0.3" footer="0.3"/>
  <pageSetup scale="64" orientation="landscape" r:id="rId2"/>
  <headerFooter>
    <oddHeader>&amp;C&amp;"Calibri,Bold"Section III.C. Direct Services</oddHeader>
  </headerFooter>
  <colBreaks count="1" manualBreakCount="1">
    <brk id="6" max="1048575" man="1"/>
  </colBreaks>
  <legacy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2"/>
  <sheetViews>
    <sheetView showGridLines="0" zoomScaleNormal="100" workbookViewId="0">
      <pane xSplit="1" ySplit="7" topLeftCell="B8" activePane="bottomRight" state="frozen"/>
      <selection pane="topRight" activeCell="B1" sqref="B1"/>
      <selection pane="bottomLeft" activeCell="A5" sqref="A5"/>
      <selection pane="bottomRight" activeCell="A9" sqref="A9"/>
    </sheetView>
  </sheetViews>
  <sheetFormatPr defaultColWidth="0" defaultRowHeight="15.75" zeroHeight="1" x14ac:dyDescent="0.25"/>
  <cols>
    <col min="1" max="1" width="39" style="2" customWidth="1"/>
    <col min="2" max="2" width="30.625" style="2" customWidth="1"/>
    <col min="3" max="3" width="20.625" style="2" bestFit="1" customWidth="1"/>
    <col min="4" max="11" width="18.625" style="2" customWidth="1"/>
    <col min="12" max="12" width="18.625" style="2" hidden="1" customWidth="1"/>
    <col min="13" max="16384" width="9" style="2" hidden="1"/>
  </cols>
  <sheetData>
    <row r="1" spans="1:11" x14ac:dyDescent="0.25">
      <c r="A1" s="1" t="s">
        <v>61</v>
      </c>
      <c r="B1" s="69">
        <f>IF('2. Getting Started'!B2="","",'2. Getting Started'!B2)</f>
        <v>2021</v>
      </c>
      <c r="C1" s="82"/>
      <c r="D1" s="1"/>
      <c r="E1" s="94"/>
      <c r="F1" s="1"/>
      <c r="G1" s="95"/>
      <c r="H1" s="1"/>
    </row>
    <row r="2" spans="1:11" x14ac:dyDescent="0.25">
      <c r="A2" s="1" t="s">
        <v>57</v>
      </c>
      <c r="B2" s="69" t="str">
        <f>IF('2. Getting Started'!B3="","",'2. Getting Started'!B3)</f>
        <v>H181XXXXXXX</v>
      </c>
      <c r="C2"/>
      <c r="D2" s="1"/>
      <c r="E2" s="1"/>
      <c r="F2" s="1"/>
      <c r="G2" s="6"/>
    </row>
    <row r="3" spans="1:11" x14ac:dyDescent="0.25">
      <c r="A3" s="1"/>
      <c r="B3" s="1"/>
      <c r="C3" s="1" t="s">
        <v>74</v>
      </c>
      <c r="D3" s="1"/>
      <c r="E3" s="6"/>
      <c r="F3" s="6"/>
      <c r="G3" s="6"/>
      <c r="H3" s="1"/>
      <c r="J3" s="1" t="s">
        <v>72</v>
      </c>
    </row>
    <row r="4" spans="1:11" ht="18.75" customHeight="1" x14ac:dyDescent="0.25">
      <c r="A4" s="82"/>
      <c r="B4" s="82"/>
      <c r="C4" s="6">
        <f>'2. Getting Started'!B4-'9. III.F. Totals'!C14</f>
        <v>0</v>
      </c>
      <c r="J4" s="6">
        <f>'2. Getting Started'!B4-('9. III.F. Totals'!E14+'9. III.F. Totals'!H14+'9. III.F. Totals'!J14)</f>
        <v>5043</v>
      </c>
    </row>
    <row r="5" spans="1:11" customFormat="1" ht="49.5" customHeight="1" x14ac:dyDescent="0.3">
      <c r="A5" s="47"/>
      <c r="B5" s="47"/>
      <c r="C5" s="63" t="s">
        <v>66</v>
      </c>
      <c r="D5" s="66"/>
      <c r="E5" s="66"/>
      <c r="F5" s="66"/>
      <c r="G5" s="66"/>
      <c r="H5" s="66"/>
      <c r="I5" s="66"/>
      <c r="J5" s="66"/>
    </row>
    <row r="6" spans="1:11" customFormat="1" ht="48.6" customHeight="1" x14ac:dyDescent="0.3">
      <c r="A6" s="45"/>
      <c r="B6" s="45"/>
      <c r="C6" s="58" t="str">
        <f>CONCATENATE("Application Budget: FFY ",'2. Getting Started'!$B2,"")</f>
        <v>Application Budget: FFY 2021</v>
      </c>
      <c r="D6" s="64" t="str">
        <f>CONCATENATE("Revised Budget: FFY ",'2. Getting Started'!$B2," (July 1, ",'2. Getting Started'!$B2,"-September 30, ",'2. Getting Started'!$B2+1,")")</f>
        <v>Revised Budget: FFY 2021 (July 1, 2021-September 30, 2022)</v>
      </c>
      <c r="E6" s="48"/>
      <c r="F6" s="48"/>
      <c r="G6" s="17" t="str">
        <f>CONCATENATE("FFY ",,'2. Getting Started'!$B2," Tydings Period (October 1, ",'2. Getting Started'!$B2+1,"-September 30, ",'2. Getting Started'!$B2+2,")")</f>
        <v>FFY 2021 Tydings Period (October 1, 2022-September 30, 2023)</v>
      </c>
      <c r="H6" s="57"/>
      <c r="I6" s="57"/>
      <c r="J6" s="64" t="str">
        <f>CONCATENATE("FFY ",'2. Getting Started'!$B2," Liquidation Period (October 1, ",'2. Getting Started'!$B2+2,"-January 28, ",'2. Getting Started'!$B2+3,")")</f>
        <v>FFY 2021 Liquidation Period (October 1, 2023-January 28, 2024)</v>
      </c>
      <c r="K6" s="56"/>
    </row>
    <row r="7" spans="1:11" ht="48" customHeight="1" x14ac:dyDescent="0.25">
      <c r="A7" s="141" t="s">
        <v>43</v>
      </c>
      <c r="B7" s="142" t="s">
        <v>75</v>
      </c>
      <c r="C7" s="138" t="s">
        <v>178</v>
      </c>
      <c r="D7" s="106" t="s">
        <v>168</v>
      </c>
      <c r="E7" s="107" t="s">
        <v>165</v>
      </c>
      <c r="F7" s="108" t="s">
        <v>166</v>
      </c>
      <c r="G7" s="128" t="s">
        <v>169</v>
      </c>
      <c r="H7" s="129" t="s">
        <v>176</v>
      </c>
      <c r="I7" s="129" t="s">
        <v>177</v>
      </c>
      <c r="J7" s="125" t="s">
        <v>53</v>
      </c>
      <c r="K7" s="126" t="s">
        <v>70</v>
      </c>
    </row>
    <row r="8" spans="1:11" ht="94.5" x14ac:dyDescent="0.25">
      <c r="A8" s="22" t="s">
        <v>153</v>
      </c>
      <c r="B8" s="120" t="s">
        <v>154</v>
      </c>
      <c r="C8" s="136">
        <v>250000</v>
      </c>
      <c r="D8" s="111">
        <v>250000</v>
      </c>
      <c r="E8" s="139">
        <v>250000</v>
      </c>
      <c r="F8" s="97">
        <f>D8-E8</f>
        <v>0</v>
      </c>
      <c r="G8" s="130">
        <v>0</v>
      </c>
      <c r="H8" s="143">
        <v>0</v>
      </c>
      <c r="I8" s="70">
        <f t="shared" ref="I8:I23" si="0">G8-H8</f>
        <v>0</v>
      </c>
      <c r="J8" s="144"/>
      <c r="K8" s="70">
        <f>I8-J8</f>
        <v>0</v>
      </c>
    </row>
    <row r="9" spans="1:11" x14ac:dyDescent="0.25">
      <c r="A9" s="22"/>
      <c r="B9" s="120"/>
      <c r="C9" s="136"/>
      <c r="D9" s="111"/>
      <c r="E9" s="139"/>
      <c r="F9" s="97">
        <f t="shared" ref="F9:F23" si="1">D9-E9</f>
        <v>0</v>
      </c>
      <c r="G9" s="130"/>
      <c r="H9" s="143"/>
      <c r="I9" s="70">
        <f t="shared" si="0"/>
        <v>0</v>
      </c>
      <c r="J9" s="144"/>
      <c r="K9" s="70">
        <f t="shared" ref="K9:K23" si="2">I9-J9</f>
        <v>0</v>
      </c>
    </row>
    <row r="10" spans="1:11" x14ac:dyDescent="0.25">
      <c r="A10" s="22"/>
      <c r="B10" s="120"/>
      <c r="C10" s="136"/>
      <c r="D10" s="111"/>
      <c r="E10" s="139"/>
      <c r="F10" s="97">
        <f t="shared" si="1"/>
        <v>0</v>
      </c>
      <c r="G10" s="130"/>
      <c r="H10" s="143"/>
      <c r="I10" s="70">
        <f t="shared" si="0"/>
        <v>0</v>
      </c>
      <c r="J10" s="144"/>
      <c r="K10" s="70">
        <f t="shared" si="2"/>
        <v>0</v>
      </c>
    </row>
    <row r="11" spans="1:11" x14ac:dyDescent="0.25">
      <c r="A11" s="22"/>
      <c r="B11" s="120"/>
      <c r="C11" s="136"/>
      <c r="D11" s="111"/>
      <c r="E11" s="139"/>
      <c r="F11" s="97">
        <f t="shared" si="1"/>
        <v>0</v>
      </c>
      <c r="G11" s="130"/>
      <c r="H11" s="143"/>
      <c r="I11" s="70">
        <f t="shared" ref="I11:I15" si="3">G11-H11</f>
        <v>0</v>
      </c>
      <c r="J11" s="144"/>
      <c r="K11" s="70">
        <f t="shared" si="2"/>
        <v>0</v>
      </c>
    </row>
    <row r="12" spans="1:11" x14ac:dyDescent="0.25">
      <c r="A12" s="22"/>
      <c r="B12" s="120"/>
      <c r="C12" s="136"/>
      <c r="D12" s="111"/>
      <c r="E12" s="139"/>
      <c r="F12" s="97">
        <f t="shared" si="1"/>
        <v>0</v>
      </c>
      <c r="G12" s="130"/>
      <c r="H12" s="143"/>
      <c r="I12" s="70">
        <f t="shared" si="3"/>
        <v>0</v>
      </c>
      <c r="J12" s="144"/>
      <c r="K12" s="70">
        <f t="shared" si="2"/>
        <v>0</v>
      </c>
    </row>
    <row r="13" spans="1:11" x14ac:dyDescent="0.25">
      <c r="A13" s="22"/>
      <c r="B13" s="120"/>
      <c r="C13" s="136"/>
      <c r="D13" s="111"/>
      <c r="E13" s="139"/>
      <c r="F13" s="97">
        <f t="shared" si="1"/>
        <v>0</v>
      </c>
      <c r="G13" s="130"/>
      <c r="H13" s="143"/>
      <c r="I13" s="70">
        <f t="shared" si="3"/>
        <v>0</v>
      </c>
      <c r="J13" s="144"/>
      <c r="K13" s="70">
        <f t="shared" si="2"/>
        <v>0</v>
      </c>
    </row>
    <row r="14" spans="1:11" x14ac:dyDescent="0.25">
      <c r="A14" s="22"/>
      <c r="B14" s="120"/>
      <c r="C14" s="136"/>
      <c r="D14" s="111"/>
      <c r="E14" s="139"/>
      <c r="F14" s="97">
        <f t="shared" si="1"/>
        <v>0</v>
      </c>
      <c r="G14" s="130"/>
      <c r="H14" s="143"/>
      <c r="I14" s="70">
        <f t="shared" si="3"/>
        <v>0</v>
      </c>
      <c r="J14" s="144"/>
      <c r="K14" s="70">
        <f t="shared" si="2"/>
        <v>0</v>
      </c>
    </row>
    <row r="15" spans="1:11" x14ac:dyDescent="0.25">
      <c r="A15" s="22"/>
      <c r="B15" s="120"/>
      <c r="C15" s="136"/>
      <c r="D15" s="111"/>
      <c r="E15" s="139"/>
      <c r="F15" s="97">
        <f t="shared" si="1"/>
        <v>0</v>
      </c>
      <c r="G15" s="130"/>
      <c r="H15" s="143"/>
      <c r="I15" s="70">
        <f t="shared" si="3"/>
        <v>0</v>
      </c>
      <c r="J15" s="144"/>
      <c r="K15" s="70">
        <f t="shared" si="2"/>
        <v>0</v>
      </c>
    </row>
    <row r="16" spans="1:11" x14ac:dyDescent="0.25">
      <c r="A16" s="22"/>
      <c r="B16" s="120"/>
      <c r="C16" s="136"/>
      <c r="D16" s="111"/>
      <c r="E16" s="139"/>
      <c r="F16" s="97">
        <f t="shared" si="1"/>
        <v>0</v>
      </c>
      <c r="G16" s="130"/>
      <c r="H16" s="143"/>
      <c r="I16" s="70">
        <f t="shared" si="0"/>
        <v>0</v>
      </c>
      <c r="J16" s="144"/>
      <c r="K16" s="70">
        <f t="shared" si="2"/>
        <v>0</v>
      </c>
    </row>
    <row r="17" spans="1:11" x14ac:dyDescent="0.25">
      <c r="A17" s="22"/>
      <c r="B17" s="120"/>
      <c r="C17" s="136"/>
      <c r="D17" s="111"/>
      <c r="E17" s="139"/>
      <c r="F17" s="97">
        <f t="shared" si="1"/>
        <v>0</v>
      </c>
      <c r="G17" s="130"/>
      <c r="H17" s="143"/>
      <c r="I17" s="70">
        <f t="shared" si="0"/>
        <v>0</v>
      </c>
      <c r="J17" s="144"/>
      <c r="K17" s="70">
        <f t="shared" si="2"/>
        <v>0</v>
      </c>
    </row>
    <row r="18" spans="1:11" x14ac:dyDescent="0.25">
      <c r="A18" s="22"/>
      <c r="B18" s="120"/>
      <c r="C18" s="136"/>
      <c r="D18" s="111"/>
      <c r="E18" s="139"/>
      <c r="F18" s="97">
        <f t="shared" si="1"/>
        <v>0</v>
      </c>
      <c r="G18" s="130"/>
      <c r="H18" s="143"/>
      <c r="I18" s="70">
        <f t="shared" si="0"/>
        <v>0</v>
      </c>
      <c r="J18" s="144"/>
      <c r="K18" s="70">
        <f t="shared" si="2"/>
        <v>0</v>
      </c>
    </row>
    <row r="19" spans="1:11" x14ac:dyDescent="0.25">
      <c r="A19" s="22"/>
      <c r="B19" s="120"/>
      <c r="C19" s="136"/>
      <c r="D19" s="111"/>
      <c r="E19" s="139"/>
      <c r="F19" s="97">
        <f t="shared" si="1"/>
        <v>0</v>
      </c>
      <c r="G19" s="130"/>
      <c r="H19" s="143"/>
      <c r="I19" s="70">
        <f t="shared" si="0"/>
        <v>0</v>
      </c>
      <c r="J19" s="144"/>
      <c r="K19" s="70">
        <f t="shared" si="2"/>
        <v>0</v>
      </c>
    </row>
    <row r="20" spans="1:11" x14ac:dyDescent="0.25">
      <c r="A20" s="22"/>
      <c r="B20" s="120"/>
      <c r="C20" s="136"/>
      <c r="D20" s="111"/>
      <c r="E20" s="139"/>
      <c r="F20" s="97">
        <f t="shared" si="1"/>
        <v>0</v>
      </c>
      <c r="G20" s="130"/>
      <c r="H20" s="143"/>
      <c r="I20" s="70">
        <f t="shared" si="0"/>
        <v>0</v>
      </c>
      <c r="J20" s="144"/>
      <c r="K20" s="70">
        <f t="shared" si="2"/>
        <v>0</v>
      </c>
    </row>
    <row r="21" spans="1:11" x14ac:dyDescent="0.25">
      <c r="A21" s="22"/>
      <c r="B21" s="120"/>
      <c r="C21" s="136"/>
      <c r="D21" s="111"/>
      <c r="E21" s="139"/>
      <c r="F21" s="97">
        <f t="shared" si="1"/>
        <v>0</v>
      </c>
      <c r="G21" s="130"/>
      <c r="H21" s="143"/>
      <c r="I21" s="70">
        <f t="shared" si="0"/>
        <v>0</v>
      </c>
      <c r="J21" s="144"/>
      <c r="K21" s="70">
        <f t="shared" si="2"/>
        <v>0</v>
      </c>
    </row>
    <row r="22" spans="1:11" x14ac:dyDescent="0.25">
      <c r="A22" s="22"/>
      <c r="B22" s="120"/>
      <c r="C22" s="136"/>
      <c r="D22" s="111"/>
      <c r="E22" s="139"/>
      <c r="F22" s="97">
        <f t="shared" si="1"/>
        <v>0</v>
      </c>
      <c r="G22" s="130"/>
      <c r="H22" s="143"/>
      <c r="I22" s="70">
        <f t="shared" si="0"/>
        <v>0</v>
      </c>
      <c r="J22" s="144"/>
      <c r="K22" s="70">
        <f t="shared" si="2"/>
        <v>0</v>
      </c>
    </row>
    <row r="23" spans="1:11" x14ac:dyDescent="0.25">
      <c r="A23" s="22"/>
      <c r="B23" s="120"/>
      <c r="C23" s="136"/>
      <c r="D23" s="111"/>
      <c r="E23" s="139"/>
      <c r="F23" s="97">
        <f t="shared" si="1"/>
        <v>0</v>
      </c>
      <c r="G23" s="130"/>
      <c r="H23" s="143"/>
      <c r="I23" s="70">
        <f t="shared" si="0"/>
        <v>0</v>
      </c>
      <c r="J23" s="144"/>
      <c r="K23" s="70">
        <f t="shared" si="2"/>
        <v>0</v>
      </c>
    </row>
    <row r="24" spans="1:11" x14ac:dyDescent="0.25">
      <c r="A24" s="19" t="s">
        <v>13</v>
      </c>
      <c r="B24" s="123"/>
      <c r="C24" s="137">
        <f t="shared" ref="C24:K24" si="4">SUM(C8:C23)</f>
        <v>250000</v>
      </c>
      <c r="D24" s="60">
        <f t="shared" si="4"/>
        <v>250000</v>
      </c>
      <c r="E24" s="52">
        <f t="shared" si="4"/>
        <v>250000</v>
      </c>
      <c r="F24" s="52">
        <f t="shared" si="4"/>
        <v>0</v>
      </c>
      <c r="G24" s="67">
        <f t="shared" si="4"/>
        <v>0</v>
      </c>
      <c r="H24" s="59">
        <f t="shared" si="4"/>
        <v>0</v>
      </c>
      <c r="I24" s="75">
        <f t="shared" si="4"/>
        <v>0</v>
      </c>
      <c r="J24" s="67">
        <f t="shared" si="4"/>
        <v>0</v>
      </c>
      <c r="K24" s="75">
        <f t="shared" si="4"/>
        <v>0</v>
      </c>
    </row>
    <row r="25" spans="1:11" x14ac:dyDescent="0.25"/>
    <row r="26" spans="1:11" ht="30.75" customHeight="1" x14ac:dyDescent="0.25">
      <c r="A26" s="2" t="s">
        <v>42</v>
      </c>
      <c r="B26" s="196"/>
      <c r="C26" s="86"/>
      <c r="D26" s="86"/>
      <c r="E26" s="85"/>
      <c r="F26" s="88"/>
      <c r="G26" s="88"/>
    </row>
    <row r="27" spans="1:11" x14ac:dyDescent="0.25">
      <c r="B27" s="79"/>
      <c r="C27" s="79"/>
      <c r="D27" s="79"/>
    </row>
    <row r="28" spans="1:11" ht="75" customHeight="1" x14ac:dyDescent="0.25">
      <c r="A28" s="191" t="s">
        <v>14</v>
      </c>
      <c r="B28" s="79"/>
      <c r="C28" s="79"/>
      <c r="D28" s="79"/>
    </row>
    <row r="29" spans="1:11" x14ac:dyDescent="0.25">
      <c r="A29" s="189" t="s">
        <v>180</v>
      </c>
      <c r="B29" s="79"/>
      <c r="C29" s="79"/>
      <c r="D29" s="79"/>
    </row>
    <row r="30" spans="1:11" x14ac:dyDescent="0.25">
      <c r="A30" s="192" t="s">
        <v>85</v>
      </c>
      <c r="B30" s="79"/>
    </row>
    <row r="31" spans="1:11" x14ac:dyDescent="0.25">
      <c r="A31" s="199" t="s">
        <v>84</v>
      </c>
      <c r="B31" s="199"/>
      <c r="C31" s="199"/>
      <c r="D31" s="199"/>
      <c r="E31" s="199"/>
      <c r="F31" s="199"/>
      <c r="G31" s="199"/>
      <c r="H31" s="199"/>
      <c r="I31" s="199"/>
      <c r="J31" s="199"/>
      <c r="K31" s="199"/>
    </row>
    <row r="32" spans="1:11" hidden="1" x14ac:dyDescent="0.25">
      <c r="B32" s="79"/>
    </row>
  </sheetData>
  <sheetProtection algorithmName="SHA-512" hashValue="eMqIr3dIyeUeKCGvLhKKTI+RBcsBLVnxFm0nCgrLoqiPU30zq571uz+U4fPMRARVAiP6QXlclNfH2zyixkQ+hw==" saltValue="JCvWvxNCODc4bErXndoQNA==" spinCount="100000" sheet="1" formatCells="0" formatColumns="0" formatRows="0"/>
  <mergeCells count="1">
    <mergeCell ref="A31:K31"/>
  </mergeCells>
  <phoneticPr fontId="18" type="noConversion"/>
  <conditionalFormatting sqref="F8:F23">
    <cfRule type="cellIs" dxfId="55" priority="3" operator="lessThan">
      <formula>0</formula>
    </cfRule>
  </conditionalFormatting>
  <conditionalFormatting sqref="I8:I24">
    <cfRule type="cellIs" dxfId="54" priority="2" operator="lessThan">
      <formula>0</formula>
    </cfRule>
  </conditionalFormatting>
  <conditionalFormatting sqref="K8:K24">
    <cfRule type="cellIs" dxfId="53" priority="1" operator="lessThan">
      <formula>0</formula>
    </cfRule>
  </conditionalFormatting>
  <hyperlinks>
    <hyperlink ref="A30" r:id="rId1" display="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xr:uid="{00000000-0004-0000-0600-000000000000}"/>
  </hyperlinks>
  <pageMargins left="0.7" right="0.7" top="0.75" bottom="0.75" header="0.3" footer="0.3"/>
  <pageSetup scale="60" orientation="landscape" verticalDpi="300" r:id="rId2"/>
  <colBreaks count="1" manualBreakCount="1">
    <brk id="6" max="1048575" man="1"/>
  </colBreaks>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6"/>
  <sheetViews>
    <sheetView showGridLines="0" zoomScaleNormal="100" workbookViewId="0">
      <pane xSplit="1" ySplit="7" topLeftCell="B8" activePane="bottomRight" state="frozen"/>
      <selection pane="topRight" activeCell="B1" sqref="B1"/>
      <selection pane="bottomLeft" activeCell="A5" sqref="A5"/>
      <selection pane="bottomRight" activeCell="B8" sqref="B8"/>
    </sheetView>
  </sheetViews>
  <sheetFormatPr defaultColWidth="0" defaultRowHeight="15.75" zeroHeight="1" x14ac:dyDescent="0.25"/>
  <cols>
    <col min="1" max="1" width="40.125" customWidth="1"/>
    <col min="2" max="2" width="30.625" customWidth="1"/>
    <col min="3" max="3" width="20.625" bestFit="1" customWidth="1"/>
    <col min="4" max="11" width="18.625" customWidth="1"/>
    <col min="12" max="12" width="18.625" hidden="1" customWidth="1"/>
    <col min="13" max="16384" width="8.625" hidden="1"/>
  </cols>
  <sheetData>
    <row r="1" spans="1:11" x14ac:dyDescent="0.25">
      <c r="A1" s="1" t="s">
        <v>61</v>
      </c>
      <c r="B1" s="69">
        <f>IF('2. Getting Started'!B2="","",'2. Getting Started'!B2)</f>
        <v>2021</v>
      </c>
      <c r="C1" s="82"/>
      <c r="D1" s="1"/>
      <c r="E1" s="94"/>
      <c r="F1" s="1"/>
      <c r="G1" s="95"/>
      <c r="H1" s="1"/>
    </row>
    <row r="2" spans="1:11" ht="15.75" customHeight="1" x14ac:dyDescent="0.25">
      <c r="A2" s="1" t="s">
        <v>57</v>
      </c>
      <c r="B2" s="69" t="str">
        <f>IF('2. Getting Started'!B3="","",'2. Getting Started'!B3)</f>
        <v>H181XXXXXXX</v>
      </c>
      <c r="D2" s="1"/>
      <c r="E2" s="1"/>
      <c r="F2" s="1"/>
      <c r="G2" s="6"/>
      <c r="I2" s="2"/>
    </row>
    <row r="3" spans="1:11" ht="15.75" customHeight="1" x14ac:dyDescent="0.25">
      <c r="A3" s="1"/>
      <c r="B3" s="1"/>
      <c r="C3" s="1" t="s">
        <v>74</v>
      </c>
      <c r="D3" s="1"/>
      <c r="E3" s="6"/>
      <c r="F3" s="6"/>
      <c r="G3" s="6"/>
      <c r="H3" s="1"/>
      <c r="J3" s="1" t="s">
        <v>72</v>
      </c>
    </row>
    <row r="4" spans="1:11" ht="15.75" customHeight="1" x14ac:dyDescent="0.25">
      <c r="A4" s="82"/>
      <c r="B4" s="82"/>
      <c r="C4" s="6">
        <f>'2. Getting Started'!B4-'9. III.F. Totals'!C14</f>
        <v>0</v>
      </c>
      <c r="D4" s="82"/>
      <c r="F4" s="84"/>
      <c r="J4" s="6">
        <f>'2. Getting Started'!B4-('9. III.F. Totals'!E14+'9. III.F. Totals'!H14+'9. III.F. Totals'!J14)</f>
        <v>5043</v>
      </c>
    </row>
    <row r="5" spans="1:11" ht="54.75" customHeight="1" x14ac:dyDescent="0.3">
      <c r="A5" s="47"/>
      <c r="B5" s="47"/>
      <c r="C5" s="63" t="s">
        <v>67</v>
      </c>
      <c r="D5" s="63"/>
      <c r="E5" s="63"/>
      <c r="F5" s="63"/>
      <c r="G5" s="63"/>
      <c r="H5" s="63"/>
      <c r="I5" s="63"/>
      <c r="J5" s="63"/>
      <c r="K5" s="12"/>
    </row>
    <row r="6" spans="1:11" ht="48.6" customHeight="1" x14ac:dyDescent="0.3">
      <c r="A6" s="45"/>
      <c r="B6" s="45"/>
      <c r="C6" s="135" t="str">
        <f>CONCATENATE("Application Budget: FFY ",'2. Getting Started'!$B2,"")</f>
        <v>Application Budget: FFY 2021</v>
      </c>
      <c r="D6" s="64" t="str">
        <f>CONCATENATE("Revised Budget: FFY ",'2. Getting Started'!$B2," (July 1, ",'2. Getting Started'!$B2,"-September 30, ",'2. Getting Started'!$B2+1,")")</f>
        <v>Revised Budget: FFY 2021 (July 1, 2021-September 30, 2022)</v>
      </c>
      <c r="E6" s="48"/>
      <c r="F6" s="48"/>
      <c r="G6" s="17" t="str">
        <f>CONCATENATE("FFY ",,'2. Getting Started'!$B2," Tydings Period (October 1, ",'2. Getting Started'!$B2+1,"-September 30, ",'2. Getting Started'!$B2+2,")")</f>
        <v>FFY 2021 Tydings Period (October 1, 2022-September 30, 2023)</v>
      </c>
      <c r="H6" s="57"/>
      <c r="I6" s="57"/>
      <c r="J6" s="64" t="str">
        <f>CONCATENATE("FFY ",'2. Getting Started'!$B2," Liquidation Period (October 1, ",'2. Getting Started'!$B2+2,"-January 28, ",'2. Getting Started'!$B2+3,")")</f>
        <v>FFY 2021 Liquidation Period (October 1, 2023-January 28, 2024)</v>
      </c>
      <c r="K6" s="56"/>
    </row>
    <row r="7" spans="1:11" ht="48" customHeight="1" x14ac:dyDescent="0.25">
      <c r="A7" s="141" t="s">
        <v>44</v>
      </c>
      <c r="B7" s="187" t="s">
        <v>75</v>
      </c>
      <c r="C7" s="138" t="s">
        <v>178</v>
      </c>
      <c r="D7" s="106" t="s">
        <v>168</v>
      </c>
      <c r="E7" s="107" t="s">
        <v>165</v>
      </c>
      <c r="F7" s="108" t="s">
        <v>166</v>
      </c>
      <c r="G7" s="128" t="s">
        <v>169</v>
      </c>
      <c r="H7" s="129" t="s">
        <v>176</v>
      </c>
      <c r="I7" s="129" t="s">
        <v>177</v>
      </c>
      <c r="J7" s="125" t="s">
        <v>53</v>
      </c>
      <c r="K7" s="126" t="s">
        <v>70</v>
      </c>
    </row>
    <row r="8" spans="1:11" x14ac:dyDescent="0.25">
      <c r="A8" s="22" t="s">
        <v>155</v>
      </c>
      <c r="B8" s="120" t="s">
        <v>155</v>
      </c>
      <c r="C8" s="136">
        <v>0</v>
      </c>
      <c r="D8" s="111"/>
      <c r="E8" s="139"/>
      <c r="F8" s="97">
        <f>D8-E8</f>
        <v>0</v>
      </c>
      <c r="G8" s="130"/>
      <c r="H8" s="115"/>
      <c r="I8" s="70">
        <f>G8-H8</f>
        <v>0</v>
      </c>
      <c r="J8" s="133"/>
      <c r="K8" s="70">
        <f>I8-J8</f>
        <v>0</v>
      </c>
    </row>
    <row r="9" spans="1:11" x14ac:dyDescent="0.25">
      <c r="A9" s="22"/>
      <c r="B9" s="120"/>
      <c r="C9" s="136"/>
      <c r="D9" s="111"/>
      <c r="E9" s="139"/>
      <c r="F9" s="97">
        <f t="shared" ref="F9:F23" si="0">D9-E9</f>
        <v>0</v>
      </c>
      <c r="G9" s="130"/>
      <c r="H9" s="115"/>
      <c r="I9" s="70">
        <f t="shared" ref="I9:I23" si="1">G9-H9</f>
        <v>0</v>
      </c>
      <c r="J9" s="133"/>
      <c r="K9" s="70">
        <f t="shared" ref="K9:K23" si="2">I9-J9</f>
        <v>0</v>
      </c>
    </row>
    <row r="10" spans="1:11" x14ac:dyDescent="0.25">
      <c r="A10" s="22"/>
      <c r="B10" s="120"/>
      <c r="C10" s="136"/>
      <c r="D10" s="111"/>
      <c r="E10" s="139"/>
      <c r="F10" s="97">
        <f t="shared" si="0"/>
        <v>0</v>
      </c>
      <c r="G10" s="130"/>
      <c r="H10" s="115"/>
      <c r="I10" s="70">
        <f t="shared" ref="I10:I14" si="3">G10-H10</f>
        <v>0</v>
      </c>
      <c r="J10" s="133"/>
      <c r="K10" s="70">
        <f t="shared" si="2"/>
        <v>0</v>
      </c>
    </row>
    <row r="11" spans="1:11" x14ac:dyDescent="0.25">
      <c r="A11" s="22"/>
      <c r="B11" s="120"/>
      <c r="C11" s="136"/>
      <c r="D11" s="111"/>
      <c r="E11" s="139"/>
      <c r="F11" s="97">
        <f t="shared" si="0"/>
        <v>0</v>
      </c>
      <c r="G11" s="130"/>
      <c r="H11" s="115"/>
      <c r="I11" s="70">
        <f t="shared" si="3"/>
        <v>0</v>
      </c>
      <c r="J11" s="133"/>
      <c r="K11" s="70">
        <f t="shared" si="2"/>
        <v>0</v>
      </c>
    </row>
    <row r="12" spans="1:11" x14ac:dyDescent="0.25">
      <c r="A12" s="22"/>
      <c r="B12" s="120"/>
      <c r="C12" s="136"/>
      <c r="D12" s="111"/>
      <c r="E12" s="139"/>
      <c r="F12" s="97">
        <f t="shared" si="0"/>
        <v>0</v>
      </c>
      <c r="G12" s="130"/>
      <c r="H12" s="115"/>
      <c r="I12" s="70">
        <f t="shared" si="3"/>
        <v>0</v>
      </c>
      <c r="J12" s="133"/>
      <c r="K12" s="70">
        <f t="shared" si="2"/>
        <v>0</v>
      </c>
    </row>
    <row r="13" spans="1:11" x14ac:dyDescent="0.25">
      <c r="A13" s="22"/>
      <c r="B13" s="120"/>
      <c r="C13" s="136"/>
      <c r="D13" s="111"/>
      <c r="E13" s="139"/>
      <c r="F13" s="97">
        <f t="shared" si="0"/>
        <v>0</v>
      </c>
      <c r="G13" s="130"/>
      <c r="H13" s="115"/>
      <c r="I13" s="70">
        <f t="shared" si="3"/>
        <v>0</v>
      </c>
      <c r="J13" s="133"/>
      <c r="K13" s="70">
        <f t="shared" si="2"/>
        <v>0</v>
      </c>
    </row>
    <row r="14" spans="1:11" x14ac:dyDescent="0.25">
      <c r="A14" s="22"/>
      <c r="B14" s="120"/>
      <c r="C14" s="136"/>
      <c r="D14" s="111"/>
      <c r="E14" s="139"/>
      <c r="F14" s="97">
        <f t="shared" si="0"/>
        <v>0</v>
      </c>
      <c r="G14" s="130"/>
      <c r="H14" s="115"/>
      <c r="I14" s="70">
        <f t="shared" si="3"/>
        <v>0</v>
      </c>
      <c r="J14" s="133"/>
      <c r="K14" s="70">
        <f t="shared" si="2"/>
        <v>0</v>
      </c>
    </row>
    <row r="15" spans="1:11" x14ac:dyDescent="0.25">
      <c r="A15" s="22"/>
      <c r="B15" s="120"/>
      <c r="C15" s="136"/>
      <c r="D15" s="111"/>
      <c r="E15" s="139"/>
      <c r="F15" s="97">
        <f t="shared" si="0"/>
        <v>0</v>
      </c>
      <c r="G15" s="130"/>
      <c r="H15" s="115"/>
      <c r="I15" s="70">
        <f t="shared" si="1"/>
        <v>0</v>
      </c>
      <c r="J15" s="133"/>
      <c r="K15" s="70">
        <f t="shared" si="2"/>
        <v>0</v>
      </c>
    </row>
    <row r="16" spans="1:11" x14ac:dyDescent="0.25">
      <c r="A16" s="22"/>
      <c r="B16" s="120"/>
      <c r="C16" s="136"/>
      <c r="D16" s="111"/>
      <c r="E16" s="139"/>
      <c r="F16" s="97">
        <f t="shared" si="0"/>
        <v>0</v>
      </c>
      <c r="G16" s="130"/>
      <c r="H16" s="115"/>
      <c r="I16" s="70">
        <f t="shared" si="1"/>
        <v>0</v>
      </c>
      <c r="J16" s="133"/>
      <c r="K16" s="70">
        <f t="shared" si="2"/>
        <v>0</v>
      </c>
    </row>
    <row r="17" spans="1:11" x14ac:dyDescent="0.25">
      <c r="A17" s="22"/>
      <c r="B17" s="120"/>
      <c r="C17" s="136"/>
      <c r="D17" s="111"/>
      <c r="E17" s="139"/>
      <c r="F17" s="97">
        <f t="shared" si="0"/>
        <v>0</v>
      </c>
      <c r="G17" s="130"/>
      <c r="H17" s="115"/>
      <c r="I17" s="70">
        <f t="shared" si="1"/>
        <v>0</v>
      </c>
      <c r="J17" s="133"/>
      <c r="K17" s="70">
        <f t="shared" si="2"/>
        <v>0</v>
      </c>
    </row>
    <row r="18" spans="1:11" x14ac:dyDescent="0.25">
      <c r="A18" s="22"/>
      <c r="B18" s="120"/>
      <c r="C18" s="136"/>
      <c r="D18" s="111"/>
      <c r="E18" s="139"/>
      <c r="F18" s="97">
        <f t="shared" si="0"/>
        <v>0</v>
      </c>
      <c r="G18" s="130"/>
      <c r="H18" s="115"/>
      <c r="I18" s="70">
        <f t="shared" si="1"/>
        <v>0</v>
      </c>
      <c r="J18" s="133"/>
      <c r="K18" s="70">
        <f t="shared" si="2"/>
        <v>0</v>
      </c>
    </row>
    <row r="19" spans="1:11" x14ac:dyDescent="0.25">
      <c r="A19" s="22"/>
      <c r="B19" s="120"/>
      <c r="C19" s="136"/>
      <c r="D19" s="111"/>
      <c r="E19" s="139"/>
      <c r="F19" s="97">
        <f t="shared" si="0"/>
        <v>0</v>
      </c>
      <c r="G19" s="130"/>
      <c r="H19" s="115"/>
      <c r="I19" s="70">
        <f t="shared" si="1"/>
        <v>0</v>
      </c>
      <c r="J19" s="133"/>
      <c r="K19" s="70">
        <f t="shared" si="2"/>
        <v>0</v>
      </c>
    </row>
    <row r="20" spans="1:11" x14ac:dyDescent="0.25">
      <c r="A20" s="22"/>
      <c r="B20" s="120"/>
      <c r="C20" s="136"/>
      <c r="D20" s="111"/>
      <c r="E20" s="139"/>
      <c r="F20" s="97">
        <f t="shared" si="0"/>
        <v>0</v>
      </c>
      <c r="G20" s="130"/>
      <c r="H20" s="115"/>
      <c r="I20" s="70">
        <f t="shared" si="1"/>
        <v>0</v>
      </c>
      <c r="J20" s="133"/>
      <c r="K20" s="70">
        <f t="shared" si="2"/>
        <v>0</v>
      </c>
    </row>
    <row r="21" spans="1:11" x14ac:dyDescent="0.25">
      <c r="A21" s="22"/>
      <c r="B21" s="120"/>
      <c r="C21" s="136"/>
      <c r="D21" s="111"/>
      <c r="E21" s="139"/>
      <c r="F21" s="97">
        <f t="shared" si="0"/>
        <v>0</v>
      </c>
      <c r="G21" s="130"/>
      <c r="H21" s="115"/>
      <c r="I21" s="70">
        <f t="shared" si="1"/>
        <v>0</v>
      </c>
      <c r="J21" s="133"/>
      <c r="K21" s="70">
        <f t="shared" si="2"/>
        <v>0</v>
      </c>
    </row>
    <row r="22" spans="1:11" x14ac:dyDescent="0.25">
      <c r="A22" s="22"/>
      <c r="B22" s="120"/>
      <c r="C22" s="136"/>
      <c r="D22" s="111"/>
      <c r="E22" s="139"/>
      <c r="F22" s="97">
        <f t="shared" si="0"/>
        <v>0</v>
      </c>
      <c r="G22" s="130"/>
      <c r="H22" s="115"/>
      <c r="I22" s="70">
        <f t="shared" si="1"/>
        <v>0</v>
      </c>
      <c r="J22" s="133"/>
      <c r="K22" s="70">
        <f t="shared" si="2"/>
        <v>0</v>
      </c>
    </row>
    <row r="23" spans="1:11" x14ac:dyDescent="0.25">
      <c r="A23" s="22"/>
      <c r="B23" s="120"/>
      <c r="C23" s="136"/>
      <c r="D23" s="111"/>
      <c r="E23" s="139"/>
      <c r="F23" s="97">
        <f t="shared" si="0"/>
        <v>0</v>
      </c>
      <c r="G23" s="130"/>
      <c r="H23" s="115"/>
      <c r="I23" s="70">
        <f t="shared" si="1"/>
        <v>0</v>
      </c>
      <c r="J23" s="133"/>
      <c r="K23" s="70">
        <f t="shared" si="2"/>
        <v>0</v>
      </c>
    </row>
    <row r="24" spans="1:11" x14ac:dyDescent="0.25">
      <c r="A24" s="19" t="s">
        <v>13</v>
      </c>
      <c r="B24" s="123"/>
      <c r="C24" s="137">
        <f>SUM(C8:C23)</f>
        <v>0</v>
      </c>
      <c r="D24" s="98">
        <f t="shared" ref="D24:F24" si="4">SUM(D8:D23)</f>
        <v>0</v>
      </c>
      <c r="E24" s="75">
        <f t="shared" si="4"/>
        <v>0</v>
      </c>
      <c r="F24" s="75">
        <f t="shared" si="4"/>
        <v>0</v>
      </c>
      <c r="G24" s="60">
        <f>SUM(G8:G23)</f>
        <v>0</v>
      </c>
      <c r="H24" s="52">
        <f t="shared" ref="H24:K24" si="5">SUM(H8:H23)</f>
        <v>0</v>
      </c>
      <c r="I24" s="75">
        <f t="shared" si="5"/>
        <v>0</v>
      </c>
      <c r="J24" s="60">
        <f>SUM(J8:J23)</f>
        <v>0</v>
      </c>
      <c r="K24" s="75">
        <f t="shared" si="5"/>
        <v>0</v>
      </c>
    </row>
    <row r="25" spans="1:11" x14ac:dyDescent="0.25">
      <c r="A25" s="2"/>
      <c r="B25" s="2"/>
      <c r="C25" s="2"/>
      <c r="D25" s="2"/>
      <c r="E25" s="2"/>
    </row>
    <row r="26" spans="1:11" ht="38.25" customHeight="1" x14ac:dyDescent="0.25">
      <c r="A26" s="2" t="s">
        <v>42</v>
      </c>
      <c r="B26" s="196"/>
      <c r="C26" s="86"/>
      <c r="D26" s="86"/>
      <c r="E26" s="85"/>
      <c r="F26" s="88"/>
      <c r="G26" s="88"/>
    </row>
    <row r="27" spans="1:11" x14ac:dyDescent="0.25">
      <c r="B27" s="77"/>
      <c r="C27" s="77"/>
      <c r="D27" s="77"/>
    </row>
    <row r="28" spans="1:11" ht="75" customHeight="1" x14ac:dyDescent="0.25">
      <c r="A28" s="191" t="s">
        <v>14</v>
      </c>
      <c r="B28" s="77"/>
      <c r="C28" s="77"/>
      <c r="D28" s="77"/>
    </row>
    <row r="29" spans="1:11" x14ac:dyDescent="0.25">
      <c r="A29" s="189" t="s">
        <v>180</v>
      </c>
      <c r="B29" s="77"/>
      <c r="C29" s="77"/>
      <c r="D29" s="77"/>
    </row>
    <row r="30" spans="1:11" x14ac:dyDescent="0.25">
      <c r="A30" s="192" t="s">
        <v>85</v>
      </c>
      <c r="B30" s="77"/>
    </row>
    <row r="31" spans="1:11" x14ac:dyDescent="0.25">
      <c r="A31" s="198" t="s">
        <v>84</v>
      </c>
      <c r="B31" s="198"/>
      <c r="C31" s="198"/>
      <c r="D31" s="198"/>
      <c r="E31" s="198"/>
      <c r="F31" s="198"/>
      <c r="G31" s="198"/>
      <c r="H31" s="198"/>
      <c r="I31" s="198"/>
      <c r="J31" s="198"/>
      <c r="K31" s="198"/>
    </row>
    <row r="32" spans="1:11" hidden="1" x14ac:dyDescent="0.25">
      <c r="B32" s="77"/>
    </row>
    <row r="33" spans="2:2" hidden="1" x14ac:dyDescent="0.25">
      <c r="B33" s="77"/>
    </row>
    <row r="34" spans="2:2" hidden="1" x14ac:dyDescent="0.25">
      <c r="B34" s="77"/>
    </row>
    <row r="35" spans="2:2" hidden="1" x14ac:dyDescent="0.25">
      <c r="B35" s="77"/>
    </row>
    <row r="36" spans="2:2" hidden="1" x14ac:dyDescent="0.25">
      <c r="B36" s="77"/>
    </row>
  </sheetData>
  <sheetProtection algorithmName="SHA-512" hashValue="O2nEGc2jiXLmjKjYcQfE35yrfDgq9McbHFUt+Ii5OTrtpw4ctM1Me/Ld1SUXjEr6envtHVdQUh3BqO7kCQax7g==" saltValue="VcDeEDETOBUr/FkwGmpxog==" spinCount="100000" sheet="1" formatCells="0" formatColumns="0" formatRows="0"/>
  <mergeCells count="1">
    <mergeCell ref="A31:K31"/>
  </mergeCells>
  <phoneticPr fontId="18" type="noConversion"/>
  <conditionalFormatting sqref="F8:F23 D24:F24">
    <cfRule type="cellIs" dxfId="36" priority="3" operator="lessThan">
      <formula>0</formula>
    </cfRule>
  </conditionalFormatting>
  <conditionalFormatting sqref="I8:I24">
    <cfRule type="cellIs" dxfId="35" priority="2" operator="lessThan">
      <formula>0</formula>
    </cfRule>
  </conditionalFormatting>
  <conditionalFormatting sqref="K8:K24">
    <cfRule type="cellIs" dxfId="34" priority="1" operator="lessThan">
      <formula>0</formula>
    </cfRule>
  </conditionalFormatting>
  <hyperlinks>
    <hyperlink ref="A30" r:id="rId1" display="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xr:uid="{00000000-0004-0000-0700-000000000000}"/>
  </hyperlinks>
  <pageMargins left="0.7" right="0.7" top="0.75" bottom="0.75" header="0.3" footer="0.3"/>
  <pageSetup scale="76" orientation="landscape"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showGridLines="0" topLeftCell="C1" zoomScaleNormal="100" zoomScalePageLayoutView="165" workbookViewId="0"/>
  </sheetViews>
  <sheetFormatPr defaultColWidth="0" defaultRowHeight="15.75" zeroHeight="1" x14ac:dyDescent="0.25"/>
  <cols>
    <col min="1" max="1" width="41.125" bestFit="1" customWidth="1"/>
    <col min="2" max="11" width="25.625" customWidth="1"/>
    <col min="12" max="13" width="18.625" hidden="1" customWidth="1"/>
    <col min="14" max="16384" width="11" hidden="1"/>
  </cols>
  <sheetData>
    <row r="1" spans="1:11" x14ac:dyDescent="0.25">
      <c r="A1" s="1" t="s">
        <v>61</v>
      </c>
      <c r="B1" s="69">
        <f>IF('2. Getting Started'!B2="","",'2. Getting Started'!B2)</f>
        <v>2021</v>
      </c>
      <c r="C1" s="82"/>
      <c r="D1" s="1"/>
      <c r="E1" s="94"/>
      <c r="F1" s="1"/>
      <c r="G1" s="95"/>
      <c r="H1" s="1"/>
    </row>
    <row r="2" spans="1:11" x14ac:dyDescent="0.25">
      <c r="A2" s="1" t="s">
        <v>57</v>
      </c>
      <c r="B2" s="69" t="str">
        <f>IF('2. Getting Started'!B3="","",'2. Getting Started'!B3)</f>
        <v>H181XXXXXXX</v>
      </c>
      <c r="D2" s="1"/>
      <c r="E2" s="1"/>
      <c r="F2" s="1"/>
      <c r="G2" s="6"/>
    </row>
    <row r="3" spans="1:11" x14ac:dyDescent="0.25">
      <c r="A3" s="1"/>
      <c r="B3" s="1" t="s">
        <v>74</v>
      </c>
      <c r="C3" s="1"/>
      <c r="D3" s="6"/>
      <c r="E3" s="6"/>
      <c r="F3" s="6"/>
      <c r="G3" s="1"/>
      <c r="J3" s="1" t="s">
        <v>72</v>
      </c>
    </row>
    <row r="4" spans="1:11" x14ac:dyDescent="0.25">
      <c r="A4" s="82"/>
      <c r="B4" s="6">
        <f>'2. Getting Started'!B4-'9. III.F. Totals'!C14</f>
        <v>0</v>
      </c>
      <c r="C4" s="82"/>
      <c r="E4" s="94"/>
      <c r="J4" s="6">
        <f>'2. Getting Started'!B4-('9. III.F. Totals'!E14+'9. III.F. Totals'!H14+'9. III.F. Totals'!J14)</f>
        <v>5043</v>
      </c>
    </row>
    <row r="5" spans="1:11" ht="56.25" customHeight="1" x14ac:dyDescent="0.3">
      <c r="A5" s="200"/>
      <c r="B5" s="201"/>
      <c r="C5" s="63" t="s">
        <v>68</v>
      </c>
      <c r="D5" s="63"/>
      <c r="E5" s="63"/>
      <c r="F5" s="63"/>
      <c r="G5" s="63"/>
      <c r="H5" s="63"/>
      <c r="I5" s="63"/>
      <c r="J5" s="63"/>
    </row>
    <row r="6" spans="1:11" ht="48.6" customHeight="1" x14ac:dyDescent="0.3">
      <c r="A6" s="202"/>
      <c r="B6" s="203"/>
      <c r="C6" s="146" t="str">
        <f>CONCATENATE("Application Budget: FFY ",'2. Getting Started'!$B2)</f>
        <v>Application Budget: FFY 2021</v>
      </c>
      <c r="D6" s="64" t="str">
        <f>CONCATENATE("Revised Budget: FFY ",'2. Getting Started'!$B2," (July 1, ",'2. Getting Started'!$B2,"-September 30, ",'2. Getting Started'!$B2+1,")")</f>
        <v>Revised Budget: FFY 2021 (July 1, 2021-September 30, 2022)</v>
      </c>
      <c r="E6" s="48"/>
      <c r="F6" s="48"/>
      <c r="G6" s="17" t="str">
        <f>CONCATENATE("FFY ",,'2. Getting Started'!$B2," Tydings Period (October 1, ",'2. Getting Started'!$B2+1,"-September 30, ",'2. Getting Started'!$B2+2,")")</f>
        <v>FFY 2021 Tydings Period (October 1, 2022-September 30, 2023)</v>
      </c>
      <c r="H6" s="57"/>
      <c r="I6" s="57"/>
      <c r="J6" s="64" t="str">
        <f>CONCATENATE("FFY ",'2. Getting Started'!$B2," Liquidation Period (October 1, ",'2. Getting Started'!$B2+2,"-January 28, ",'2. Getting Started'!$B2+3,")")</f>
        <v>FFY 2021 Liquidation Period (October 1, 2023-January 28, 2024)</v>
      </c>
      <c r="K6" s="56"/>
    </row>
    <row r="7" spans="1:11" ht="31.5" x14ac:dyDescent="0.25">
      <c r="A7" s="71" t="s">
        <v>78</v>
      </c>
      <c r="B7" s="76" t="s">
        <v>45</v>
      </c>
      <c r="C7" s="145" t="s">
        <v>178</v>
      </c>
      <c r="D7" s="106" t="s">
        <v>168</v>
      </c>
      <c r="E7" s="107" t="s">
        <v>165</v>
      </c>
      <c r="F7" s="108" t="s">
        <v>166</v>
      </c>
      <c r="G7" s="128" t="s">
        <v>169</v>
      </c>
      <c r="H7" s="129" t="s">
        <v>176</v>
      </c>
      <c r="I7" s="129" t="s">
        <v>177</v>
      </c>
      <c r="J7" s="125" t="s">
        <v>53</v>
      </c>
      <c r="K7" s="126" t="s">
        <v>70</v>
      </c>
    </row>
    <row r="8" spans="1:11" x14ac:dyDescent="0.25">
      <c r="A8" s="11">
        <v>1</v>
      </c>
      <c r="B8" s="3" t="s">
        <v>46</v>
      </c>
      <c r="C8" s="28">
        <f>'4. III.A. Part C Personnel'!E23</f>
        <v>506345.6</v>
      </c>
      <c r="D8" s="99">
        <f>'4. III.A. Part C Personnel'!F23</f>
        <v>509518.6</v>
      </c>
      <c r="E8" s="28">
        <f>'4. III.A. Part C Personnel'!G23</f>
        <v>509518.6</v>
      </c>
      <c r="F8" s="28">
        <f>'4. III.A. Part C Personnel'!H23</f>
        <v>0</v>
      </c>
      <c r="G8" s="31">
        <f>'4. III.A. Part C Personnel'!K23</f>
        <v>0</v>
      </c>
      <c r="H8" s="27">
        <f>'4. III.A. Part C Personnel'!L23</f>
        <v>0</v>
      </c>
      <c r="I8" s="28">
        <f>'4. III.A. Part C Personnel'!M23</f>
        <v>0</v>
      </c>
      <c r="J8" s="13">
        <f>'4. III.A. Part C Personnel'!N23</f>
        <v>0</v>
      </c>
      <c r="K8" s="26">
        <f>'4. III.A. Part C Personnel'!O23</f>
        <v>0</v>
      </c>
    </row>
    <row r="9" spans="1:11" x14ac:dyDescent="0.25">
      <c r="A9" s="11">
        <v>2</v>
      </c>
      <c r="B9" s="3" t="s">
        <v>47</v>
      </c>
      <c r="C9" s="28">
        <f>'5. III.B. LA Activities'!C24</f>
        <v>1223388</v>
      </c>
      <c r="D9" s="99">
        <f>'5. III.B. LA Activities'!D24</f>
        <v>1219388.3999999999</v>
      </c>
      <c r="E9" s="28">
        <f>'5. III.B. LA Activities'!E24</f>
        <v>1216615.3999999999</v>
      </c>
      <c r="F9" s="28">
        <f>'5. III.B. LA Activities'!F24</f>
        <v>2773</v>
      </c>
      <c r="G9" s="13">
        <f>'5. III.B. LA Activities'!G24</f>
        <v>2773</v>
      </c>
      <c r="H9" s="4">
        <f>'5. III.B. LA Activities'!H24</f>
        <v>2730</v>
      </c>
      <c r="I9" s="26">
        <f>'5. III.B. LA Activities'!I24</f>
        <v>43</v>
      </c>
      <c r="J9" s="13">
        <f>'5. III.B. LA Activities'!J24</f>
        <v>0</v>
      </c>
      <c r="K9" s="26">
        <f>'5. III.B. LA Activities'!K24</f>
        <v>43</v>
      </c>
    </row>
    <row r="10" spans="1:11" x14ac:dyDescent="0.25">
      <c r="A10" s="11">
        <v>3</v>
      </c>
      <c r="B10" s="3" t="s">
        <v>48</v>
      </c>
      <c r="C10" s="28">
        <f>'6. III.C. Direct Services'!C30</f>
        <v>535266.4</v>
      </c>
      <c r="D10" s="99">
        <f>'6. III.C. Direct Services'!D30</f>
        <v>536093</v>
      </c>
      <c r="E10" s="28">
        <f>'6. III.C. Direct Services'!E30</f>
        <v>520000</v>
      </c>
      <c r="F10" s="28">
        <f>'6. III.C. Direct Services'!F30</f>
        <v>16093</v>
      </c>
      <c r="G10" s="13">
        <f>'6. III.C. Direct Services'!G30</f>
        <v>16093</v>
      </c>
      <c r="H10" s="4">
        <f>'6. III.C. Direct Services'!H30</f>
        <v>11093</v>
      </c>
      <c r="I10" s="26">
        <f>'6. III.C. Direct Services'!I30</f>
        <v>5000</v>
      </c>
      <c r="J10" s="13">
        <f>'6. III.C. Direct Services'!J30</f>
        <v>0</v>
      </c>
      <c r="K10" s="26">
        <f>'6. III.C. Direct Services'!K30</f>
        <v>5000</v>
      </c>
    </row>
    <row r="11" spans="1:11" x14ac:dyDescent="0.25">
      <c r="A11" s="11">
        <v>4</v>
      </c>
      <c r="B11" s="3" t="s">
        <v>49</v>
      </c>
      <c r="C11" s="28">
        <f>'7. III.D. Act. Other Agencies'!C24</f>
        <v>250000</v>
      </c>
      <c r="D11" s="99">
        <f>'7. III.D. Act. Other Agencies'!D24</f>
        <v>250000</v>
      </c>
      <c r="E11" s="28">
        <f>'7. III.D. Act. Other Agencies'!E24</f>
        <v>250000</v>
      </c>
      <c r="F11" s="28">
        <f>'7. III.D. Act. Other Agencies'!F24</f>
        <v>0</v>
      </c>
      <c r="G11" s="13">
        <f>'7. III.D. Act. Other Agencies'!G24</f>
        <v>0</v>
      </c>
      <c r="H11" s="4">
        <f>'7. III.D. Act. Other Agencies'!H24</f>
        <v>0</v>
      </c>
      <c r="I11" s="26">
        <f>'7. III.D. Act. Other Agencies'!I24</f>
        <v>0</v>
      </c>
      <c r="J11" s="13">
        <f>'7. III.D. Act. Other Agencies'!J24</f>
        <v>0</v>
      </c>
      <c r="K11" s="26">
        <f>'7. III.D. Act. Other Agencies'!K24</f>
        <v>0</v>
      </c>
    </row>
    <row r="12" spans="1:11" x14ac:dyDescent="0.25">
      <c r="A12" s="11">
        <v>5</v>
      </c>
      <c r="B12" s="3" t="s">
        <v>50</v>
      </c>
      <c r="C12" s="28">
        <f>'8. III.E. Descr Optional Use'!C24</f>
        <v>0</v>
      </c>
      <c r="D12" s="99">
        <f>'8. III.E. Descr Optional Use'!D24</f>
        <v>0</v>
      </c>
      <c r="E12" s="28">
        <f>'8. III.E. Descr Optional Use'!E24</f>
        <v>0</v>
      </c>
      <c r="F12" s="28">
        <f>'8. III.E. Descr Optional Use'!F24</f>
        <v>0</v>
      </c>
      <c r="G12" s="13">
        <f>'8. III.E. Descr Optional Use'!G24</f>
        <v>0</v>
      </c>
      <c r="H12" s="4">
        <f>'8. III.E. Descr Optional Use'!H24</f>
        <v>0</v>
      </c>
      <c r="I12" s="26">
        <f>'8. III.E. Descr Optional Use'!I24</f>
        <v>0</v>
      </c>
      <c r="J12" s="13">
        <f>'8. III.E. Descr Optional Use'!J24</f>
        <v>0</v>
      </c>
      <c r="K12" s="26">
        <f>'8. III.E. Descr Optional Use'!K24</f>
        <v>0</v>
      </c>
    </row>
    <row r="13" spans="1:11" x14ac:dyDescent="0.25">
      <c r="A13" s="11">
        <v>6</v>
      </c>
      <c r="B13" s="3" t="s">
        <v>51</v>
      </c>
      <c r="C13" s="21">
        <v>125000</v>
      </c>
      <c r="D13" s="111">
        <v>125000</v>
      </c>
      <c r="E13" s="139">
        <v>125000</v>
      </c>
      <c r="F13" s="26">
        <f>D13-E13</f>
        <v>0</v>
      </c>
      <c r="G13" s="112">
        <v>0</v>
      </c>
      <c r="H13" s="147">
        <v>0</v>
      </c>
      <c r="I13" s="26">
        <f>G13-H13</f>
        <v>0</v>
      </c>
      <c r="J13" s="118">
        <v>0</v>
      </c>
      <c r="K13" s="26">
        <f>I13-J13</f>
        <v>0</v>
      </c>
    </row>
    <row r="14" spans="1:11" x14ac:dyDescent="0.25">
      <c r="A14" s="18" t="s">
        <v>52</v>
      </c>
      <c r="B14" s="186" t="s">
        <v>83</v>
      </c>
      <c r="C14" s="30">
        <f>SUM(C8:C12)+C13</f>
        <v>2640000</v>
      </c>
      <c r="D14" s="100">
        <f>SUM(D8:D12)+D13</f>
        <v>2640000</v>
      </c>
      <c r="E14" s="30">
        <f>SUM(E8:E12)+E13</f>
        <v>2621134</v>
      </c>
      <c r="F14" s="30">
        <f>SUM(F8:F12)+F13</f>
        <v>18866</v>
      </c>
      <c r="G14" s="68">
        <f t="shared" ref="G14:K14" si="0">SUM(G8:G12)+G13</f>
        <v>18866</v>
      </c>
      <c r="H14" s="29">
        <f t="shared" si="0"/>
        <v>13823</v>
      </c>
      <c r="I14" s="30">
        <f t="shared" si="0"/>
        <v>5043</v>
      </c>
      <c r="J14" s="68">
        <f t="shared" si="0"/>
        <v>0</v>
      </c>
      <c r="K14" s="30">
        <f t="shared" si="0"/>
        <v>5043</v>
      </c>
    </row>
    <row r="15" spans="1:11" x14ac:dyDescent="0.25"/>
    <row r="16" spans="1:11" ht="105.75" customHeight="1" x14ac:dyDescent="0.25">
      <c r="B16" s="12"/>
      <c r="C16" s="194" t="str">
        <f>IF(D14=0,"",IF(OR(D23&gt;(0.1*C14),(ABS(D24)&gt;(0.1*C14))),"Revised Budget Flag: Contact your OSEP state lead to determine if the 10% variance requires prior approval from OSEP. If yes, update the Application Budget with the approved, updated amounts.",""))</f>
        <v/>
      </c>
      <c r="D16" s="195"/>
      <c r="E16" s="195"/>
      <c r="F16" s="194" t="str">
        <f>IF(G14=0,"",IF(OR(G23&gt;(0.1*C14),(ABS(G24)&gt;(0.1*C14))),"Tydings Period Budget Flag: Contact your OSEP state lead to determine if the 10% variance requires prior approval from OSEP.",""))</f>
        <v/>
      </c>
      <c r="G16" s="88"/>
      <c r="H16" s="2"/>
    </row>
    <row r="18" spans="1:11" ht="15.75" hidden="1" customHeight="1" x14ac:dyDescent="0.25">
      <c r="D18" s="6">
        <f t="shared" ref="D18:D22" si="1">D8-C8</f>
        <v>3173</v>
      </c>
      <c r="E18" s="6"/>
      <c r="G18" s="6">
        <f>(G8+E8)-C8</f>
        <v>3173</v>
      </c>
    </row>
    <row r="19" spans="1:11" hidden="1" x14ac:dyDescent="0.25">
      <c r="D19" s="6">
        <f t="shared" si="1"/>
        <v>-3999.6000000000931</v>
      </c>
      <c r="G19" s="6">
        <f t="shared" ref="G19:G22" si="2">(G9+E9)-C9</f>
        <v>-3999.6000000000931</v>
      </c>
    </row>
    <row r="20" spans="1:11" hidden="1" x14ac:dyDescent="0.25">
      <c r="D20" s="6">
        <f t="shared" si="1"/>
        <v>826.59999999997672</v>
      </c>
      <c r="G20" s="6">
        <f t="shared" si="2"/>
        <v>826.59999999997672</v>
      </c>
    </row>
    <row r="21" spans="1:11" hidden="1" x14ac:dyDescent="0.25">
      <c r="D21" s="6">
        <f t="shared" si="1"/>
        <v>0</v>
      </c>
      <c r="G21" s="6">
        <f t="shared" si="2"/>
        <v>0</v>
      </c>
    </row>
    <row r="22" spans="1:11" hidden="1" x14ac:dyDescent="0.25">
      <c r="D22" s="6">
        <f t="shared" si="1"/>
        <v>0</v>
      </c>
      <c r="G22" s="6">
        <f t="shared" si="2"/>
        <v>0</v>
      </c>
    </row>
    <row r="23" spans="1:11" hidden="1" x14ac:dyDescent="0.25">
      <c r="D23" s="6">
        <f>SUMIF(D17:D22,"&gt;0")</f>
        <v>3999.5999999999767</v>
      </c>
      <c r="G23" s="6">
        <f>SUMIF(G17:G22,"&gt;0")</f>
        <v>3999.5999999999767</v>
      </c>
    </row>
    <row r="24" spans="1:11" hidden="1" x14ac:dyDescent="0.25">
      <c r="D24" s="6">
        <f>SUMIF(D18:D23,"&lt;0")</f>
        <v>-3999.6000000000931</v>
      </c>
      <c r="G24" s="6">
        <f>SUMIF(G18:G23,"&lt;0")</f>
        <v>-3999.6000000000931</v>
      </c>
    </row>
    <row r="25" spans="1:11" ht="15" customHeight="1" x14ac:dyDescent="0.25">
      <c r="A25" s="189" t="s">
        <v>180</v>
      </c>
    </row>
    <row r="26" spans="1:11" x14ac:dyDescent="0.25">
      <c r="A26" s="192" t="s">
        <v>85</v>
      </c>
    </row>
    <row r="27" spans="1:11" x14ac:dyDescent="0.25">
      <c r="A27" s="198" t="s">
        <v>84</v>
      </c>
      <c r="B27" s="198"/>
      <c r="C27" s="198"/>
      <c r="D27" s="198"/>
      <c r="E27" s="198"/>
      <c r="F27" s="198"/>
      <c r="G27" s="198"/>
      <c r="H27" s="198"/>
      <c r="I27" s="198"/>
      <c r="J27" s="198"/>
      <c r="K27" s="198"/>
    </row>
  </sheetData>
  <sheetProtection algorithmName="SHA-512" hashValue="TWBxN4j60YrjlZzY4RvGGDaODUT4B6L8RonY148X3VFNvLgfVxetL3zy728SXpnfcvURdQoAO9T05chcL6NynA==" saltValue="xxC8IuUSke64ZaJmRGW4TA==" spinCount="100000" sheet="1" formatColumns="0" formatRows="0"/>
  <mergeCells count="3">
    <mergeCell ref="A5:B5"/>
    <mergeCell ref="A6:B6"/>
    <mergeCell ref="A27:K27"/>
  </mergeCells>
  <phoneticPr fontId="18" type="noConversion"/>
  <conditionalFormatting sqref="C8:K14">
    <cfRule type="cellIs" dxfId="17" priority="6" operator="lessThan">
      <formula>0</formula>
    </cfRule>
  </conditionalFormatting>
  <conditionalFormatting sqref="C14 D14 G14">
    <cfRule type="cellIs" dxfId="16" priority="1" operator="equal">
      <formula>0</formula>
    </cfRule>
  </conditionalFormatting>
  <conditionalFormatting sqref="G14">
    <cfRule type="cellIs" dxfId="15" priority="2" operator="notEqual">
      <formula>$F$14</formula>
    </cfRule>
  </conditionalFormatting>
  <hyperlinks>
    <hyperlink ref="A26" r:id="rId1" display="https://secure-web.cisco.com/1ROasmeL3HSPXu4GfYldQgGcLTDgl5KM7tfyj9VlPQEHO1NtoBAh_4mcWMvN0IsEKtX7XMN-SlkqTnpAXE2Tj73qwFnNaNhreQFDmBgk5aoymE_D0aA4NRNnzgIXAwktRcXFhjUrRMTswlT5fW7gwRCmMAdIAMpJcpCxWha_HrV8lQdxUYplKzebWCAMOcIBNdrOdflkNV4SdkanJR_52GGd4AFJPhuYVCFPqJJqArpIzZo0Cpj5QFhWeBde9TtbW/https%3A%2F%2Fcifr.wested.org%2Fresource%2Fpart-c-budget-calculator%2F" xr:uid="{00000000-0004-0000-0800-000000000000}"/>
  </hyperlinks>
  <pageMargins left="0.7" right="0.7" top="0.75" bottom="0.75" header="0.3" footer="0.3"/>
  <pageSetup scale="95" orientation="landscape" r:id="rId2"/>
  <headerFooter>
    <oddHeader>&amp;C&amp;"-,Bold"Section III.F. Totals</oddHeader>
  </headerFooter>
  <colBreaks count="2" manualBreakCount="2">
    <brk id="3" max="15" man="1"/>
    <brk id="6" max="1048575" man="1"/>
  </colBreaks>
  <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ellIs" priority="4" operator="greaterThan" id="{08399642-D7D5-4185-B876-C46F6529C18D}">
            <xm:f>'2. Getting Started'!$B$4</xm:f>
            <x14:dxf>
              <font>
                <color rgb="FF9C0006"/>
              </font>
              <fill>
                <patternFill>
                  <bgColor rgb="FFFFC7CE"/>
                </patternFill>
              </fill>
            </x14:dxf>
          </x14:cfRule>
          <xm:sqref>D14 C14</xm:sqref>
        </x14:conditionalFormatting>
        <x14:conditionalFormatting xmlns:xm="http://schemas.microsoft.com/office/excel/2006/main">
          <x14:cfRule type="cellIs" priority="3" operator="lessThan" id="{94BA4629-6483-4B72-B4E1-CCAA9DF9BCDF}">
            <xm:f>'2. Getting Started'!$B$4</xm:f>
            <x14:dxf>
              <font>
                <color rgb="FFC00000"/>
              </font>
              <fill>
                <patternFill>
                  <bgColor rgb="FFFFC7CE"/>
                </patternFill>
              </fill>
            </x14:dxf>
          </x14:cfRule>
          <xm:sqref>C14:D14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1. Title Page</vt:lpstr>
      <vt:lpstr>2. Getting Started</vt:lpstr>
      <vt:lpstr>3. Data Sources</vt:lpstr>
      <vt:lpstr>4. III.A. Part C Personnel</vt:lpstr>
      <vt:lpstr>5. III.B. LA Activities</vt:lpstr>
      <vt:lpstr>6. III.C. Direct Services</vt:lpstr>
      <vt:lpstr>7. III.D. Act. Other Agencies</vt:lpstr>
      <vt:lpstr>8. III.E. Descr Optional Use</vt:lpstr>
      <vt:lpstr>9. III.F. Totals</vt:lpstr>
      <vt:lpstr>10. Blank Worksheet</vt:lpstr>
      <vt:lpstr>'4. III.A. Part C Personnel'!Print_Area</vt:lpstr>
      <vt:lpstr>'3. Data Sources'!Print_Titles</vt:lpstr>
      <vt:lpstr>'4. III.A. Part C Personnel'!Print_Titles</vt:lpstr>
      <vt:lpstr>'5. III.B. LA Activities'!Print_Titles</vt:lpstr>
      <vt:lpstr>'6. III.C. Direct Services'!Print_Titles</vt:lpstr>
      <vt:lpstr>'7. III.D. Act. Other Agencies'!Print_Titles</vt:lpstr>
      <vt:lpstr>'8. III.E. Descr Optional Use'!Print_Titles</vt:lpstr>
      <vt:lpstr>'9. III.F. Totals'!Print_Titles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 C Budget Calculator</dc:title>
  <dc:subject/>
  <dc:creator>Microsoft Office User;CIFR</dc:creator>
  <cp:keywords>IDEA Part C, Grant, Calculator, Fiscal Monitoring, CIFR</cp:keywords>
  <dc:description/>
  <cp:lastModifiedBy>Laura Johnson</cp:lastModifiedBy>
  <cp:revision/>
  <cp:lastPrinted>2022-11-25T20:15:25Z</cp:lastPrinted>
  <dcterms:created xsi:type="dcterms:W3CDTF">2020-11-07T21:08:21Z</dcterms:created>
  <dcterms:modified xsi:type="dcterms:W3CDTF">2023-02-03T20:25:04Z</dcterms:modified>
  <cp:category/>
  <cp:contentStatus/>
</cp:coreProperties>
</file>