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iss_\AppData\Local\Box\Box Edit\Documents\rukPdda_HE+pvKgUiYAIRg==\"/>
    </mc:Choice>
  </mc:AlternateContent>
  <xr:revisionPtr revIDLastSave="1" documentId="13_ncr:1_{476C8CAA-BB4B-4075-B9AB-A880F0DA40EE}" xr6:coauthVersionLast="47" xr6:coauthVersionMax="47" xr10:uidLastSave="{48B8207C-CEFB-4808-B79A-6477CE2C5879}"/>
  <workbookProtection workbookAlgorithmName="SHA-512" workbookHashValue="nuQrO/HrWoePznZ4t49m5b3YJ4yV+q50cO6n/sOVr2Wzcq+Es0tZItGYyjbmd0iATdnBrpbh2LbRP0NNfzLYpQ==" workbookSaltValue="ZXT09UQ28tg38dJUE4ee0w==" workbookSpinCount="100000" lockStructure="1"/>
  <bookViews>
    <workbookView xWindow="-120" yWindow="-120" windowWidth="29040" windowHeight="15840" tabRatio="874" xr2:uid="{00000000-000D-0000-FFFF-FFFF00000000}"/>
  </bookViews>
  <sheets>
    <sheet name="1. Title Page" sheetId="11" r:id="rId1"/>
    <sheet name="2. Getting Started" sheetId="9" r:id="rId2"/>
    <sheet name="3. Data Sources" sheetId="8" r:id="rId3"/>
    <sheet name="4. III.A. Part C Personnel" sheetId="2" r:id="rId4"/>
    <sheet name="5. III.B. LA Activities" sheetId="3" r:id="rId5"/>
    <sheet name="6. III.C. Direct Services" sheetId="1" r:id="rId6"/>
    <sheet name="7. III.D. Act. Other Agencies" sheetId="5" r:id="rId7"/>
    <sheet name="8. III.E. Descr Optional Use" sheetId="7" r:id="rId8"/>
    <sheet name="9. III.F. Totals" sheetId="4" r:id="rId9"/>
    <sheet name="10. Blank Worksheet" sheetId="12" r:id="rId10"/>
  </sheets>
  <externalReferences>
    <externalReference r:id="rId11"/>
    <externalReference r:id="rId12"/>
  </externalReferences>
  <definedNames>
    <definedName name="Exception_c" localSheetId="0">[1]List!$A$2:$A$5</definedName>
    <definedName name="Exception_c">[2]List!$A$2:$A$5</definedName>
    <definedName name="_xlnm.Print_Area" localSheetId="3">'4. III.A. Part C Personnel'!$A$1:$O$38</definedName>
    <definedName name="_xlnm.Print_Titles" localSheetId="2">'3. Data Sources'!$A:$A,'3. Data Sources'!$1:$2</definedName>
    <definedName name="_xlnm.Print_Titles" localSheetId="3">'4. III.A. Part C Personnel'!$A:$A,'4. III.A. Part C Personnel'!$6:$7</definedName>
    <definedName name="_xlnm.Print_Titles" localSheetId="4">'5. III.B. LA Activities'!$A:$A,'5. III.B. LA Activities'!$6:$7</definedName>
    <definedName name="_xlnm.Print_Titles" localSheetId="5">'6. III.C. Direct Services'!$A:$A,'6. III.C. Direct Services'!$6:$7</definedName>
    <definedName name="_xlnm.Print_Titles" localSheetId="6">'7. III.D. Act. Other Agencies'!$A:$A,'7. III.D. Act. Other Agencies'!$6:$7</definedName>
    <definedName name="_xlnm.Print_Titles" localSheetId="7">'8. III.E. Descr Optional Use'!$A:$A,'8. III.E. Descr Optional Use'!$6:$7</definedName>
    <definedName name="_xlnm.Print_Titles" localSheetId="8">'9. III.F. Totals'!$A:$A,'9. III.F. Totals'!$6:$7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2" l="1"/>
  <c r="J6" i="4" l="1"/>
  <c r="J6" i="7"/>
  <c r="J6" i="5"/>
  <c r="J6" i="1"/>
  <c r="J6" i="3"/>
  <c r="B26" i="3" l="1"/>
  <c r="B29" i="2"/>
  <c r="B27" i="2" l="1"/>
  <c r="B25" i="2"/>
  <c r="B2" i="1" l="1"/>
  <c r="F6" i="2"/>
  <c r="D6" i="4"/>
  <c r="D6" i="7"/>
  <c r="D6" i="5"/>
  <c r="D6" i="1"/>
  <c r="D6" i="3"/>
  <c r="B2" i="4" l="1"/>
  <c r="B1" i="4"/>
  <c r="F13" i="4"/>
  <c r="C6" i="7"/>
  <c r="C6" i="5"/>
  <c r="C6" i="1"/>
  <c r="C6" i="3"/>
  <c r="C6" i="4"/>
  <c r="G6" i="4"/>
  <c r="E24" i="7"/>
  <c r="E12" i="4" s="1"/>
  <c r="D24" i="7"/>
  <c r="D12" i="4" s="1"/>
  <c r="F23" i="7"/>
  <c r="F22" i="7"/>
  <c r="F21" i="7"/>
  <c r="F20" i="7"/>
  <c r="F19" i="7"/>
  <c r="F18" i="7"/>
  <c r="F17" i="7"/>
  <c r="F16" i="7"/>
  <c r="F15" i="7"/>
  <c r="F14" i="7"/>
  <c r="F13" i="7"/>
  <c r="F12" i="7"/>
  <c r="F11" i="7"/>
  <c r="F10" i="7"/>
  <c r="F9" i="7"/>
  <c r="F8" i="7"/>
  <c r="G6" i="7"/>
  <c r="B2" i="7"/>
  <c r="B1" i="7"/>
  <c r="E24" i="5"/>
  <c r="E11" i="4" s="1"/>
  <c r="D24" i="5"/>
  <c r="D11" i="4" s="1"/>
  <c r="F23" i="5"/>
  <c r="F22" i="5"/>
  <c r="F21" i="5"/>
  <c r="F20" i="5"/>
  <c r="F19" i="5"/>
  <c r="F18" i="5"/>
  <c r="F17" i="5"/>
  <c r="F16" i="5"/>
  <c r="F15" i="5"/>
  <c r="F14" i="5"/>
  <c r="F13" i="5"/>
  <c r="F12" i="5"/>
  <c r="F11" i="5"/>
  <c r="F10" i="5"/>
  <c r="F9" i="5"/>
  <c r="F8" i="5"/>
  <c r="G6" i="5"/>
  <c r="B2" i="5"/>
  <c r="B1" i="5"/>
  <c r="F29" i="1"/>
  <c r="F28" i="1"/>
  <c r="F27" i="1"/>
  <c r="F26" i="1"/>
  <c r="F25" i="1"/>
  <c r="F24" i="1"/>
  <c r="F23" i="1"/>
  <c r="F22" i="1"/>
  <c r="F21" i="1"/>
  <c r="F20" i="1"/>
  <c r="F19" i="1"/>
  <c r="F18" i="1"/>
  <c r="F17" i="1"/>
  <c r="F16" i="1"/>
  <c r="F15" i="1"/>
  <c r="F14" i="1"/>
  <c r="F13" i="1"/>
  <c r="F12" i="1"/>
  <c r="F11" i="1"/>
  <c r="F10" i="1"/>
  <c r="F9" i="1"/>
  <c r="F8" i="1"/>
  <c r="E30" i="1"/>
  <c r="E10" i="4" s="1"/>
  <c r="D30" i="1"/>
  <c r="D10" i="4" s="1"/>
  <c r="G6" i="1"/>
  <c r="B1" i="1"/>
  <c r="F23" i="3"/>
  <c r="F22" i="3"/>
  <c r="F21" i="3"/>
  <c r="F20" i="3"/>
  <c r="F19" i="3"/>
  <c r="F18" i="3"/>
  <c r="F17" i="3"/>
  <c r="F16" i="3"/>
  <c r="F15" i="3"/>
  <c r="F14" i="3"/>
  <c r="F13" i="3"/>
  <c r="F12" i="3"/>
  <c r="F11" i="3"/>
  <c r="F10" i="3"/>
  <c r="F9" i="3"/>
  <c r="F8" i="3"/>
  <c r="E24" i="3"/>
  <c r="E9" i="4" s="1"/>
  <c r="D24" i="3"/>
  <c r="D9" i="4" s="1"/>
  <c r="G6" i="3"/>
  <c r="B2" i="3"/>
  <c r="B1" i="3"/>
  <c r="C6" i="2"/>
  <c r="H10" i="2"/>
  <c r="H9" i="2"/>
  <c r="H8" i="2"/>
  <c r="K22" i="2"/>
  <c r="K21" i="2"/>
  <c r="K20" i="2"/>
  <c r="K19" i="2"/>
  <c r="K18" i="2"/>
  <c r="K17" i="2"/>
  <c r="K16" i="2"/>
  <c r="K15" i="2"/>
  <c r="K14" i="2"/>
  <c r="K13" i="2"/>
  <c r="K12" i="2"/>
  <c r="K11" i="2"/>
  <c r="K10" i="2"/>
  <c r="K9" i="2"/>
  <c r="K8" i="2"/>
  <c r="I6" i="2"/>
  <c r="H22" i="2"/>
  <c r="H21" i="2"/>
  <c r="H20" i="2"/>
  <c r="H19" i="2"/>
  <c r="H18" i="2"/>
  <c r="H17" i="2"/>
  <c r="H16" i="2"/>
  <c r="H15" i="2"/>
  <c r="H14" i="2"/>
  <c r="H13" i="2"/>
  <c r="H12" i="2"/>
  <c r="H11" i="2"/>
  <c r="I23" i="2"/>
  <c r="E16" i="2"/>
  <c r="E15" i="2"/>
  <c r="E14" i="2"/>
  <c r="E13" i="2"/>
  <c r="E12" i="2"/>
  <c r="E11" i="2"/>
  <c r="E10" i="2"/>
  <c r="B26" i="2" s="1"/>
  <c r="E9" i="2"/>
  <c r="B28" i="2" s="1"/>
  <c r="E8" i="2"/>
  <c r="E22" i="2"/>
  <c r="E21" i="2"/>
  <c r="E20" i="2"/>
  <c r="E19" i="2"/>
  <c r="E18" i="2"/>
  <c r="E17" i="2"/>
  <c r="F24" i="7" l="1"/>
  <c r="F12" i="4" s="1"/>
  <c r="F24" i="5"/>
  <c r="F11" i="4" s="1"/>
  <c r="F30" i="1"/>
  <c r="F10" i="4" s="1"/>
  <c r="F24" i="3"/>
  <c r="F9" i="4" s="1"/>
  <c r="H23" i="2"/>
  <c r="F8" i="4" s="1"/>
  <c r="G23" i="2"/>
  <c r="E8" i="4" s="1"/>
  <c r="B1" i="2"/>
  <c r="I8" i="3"/>
  <c r="K8" i="3" s="1"/>
  <c r="I9" i="3"/>
  <c r="K9" i="3" s="1"/>
  <c r="I10" i="3"/>
  <c r="K10" i="3" s="1"/>
  <c r="I11" i="3"/>
  <c r="K11" i="3" s="1"/>
  <c r="I12" i="3"/>
  <c r="K12" i="3" s="1"/>
  <c r="I13" i="3"/>
  <c r="K13" i="3" s="1"/>
  <c r="I14" i="3"/>
  <c r="K14" i="3" s="1"/>
  <c r="I15" i="3"/>
  <c r="K15" i="3" s="1"/>
  <c r="I16" i="3"/>
  <c r="K16" i="3" s="1"/>
  <c r="I17" i="3"/>
  <c r="K17" i="3" s="1"/>
  <c r="I18" i="3"/>
  <c r="K18" i="3" s="1"/>
  <c r="I19" i="3"/>
  <c r="K19" i="3" s="1"/>
  <c r="I20" i="3"/>
  <c r="K20" i="3" s="1"/>
  <c r="I21" i="3"/>
  <c r="K21" i="3" s="1"/>
  <c r="I22" i="3"/>
  <c r="K22" i="3" s="1"/>
  <c r="I23" i="3"/>
  <c r="J24" i="7"/>
  <c r="J12" i="4" s="1"/>
  <c r="J24" i="5"/>
  <c r="J11" i="4" s="1"/>
  <c r="J30" i="1"/>
  <c r="J10" i="4" s="1"/>
  <c r="J24" i="3"/>
  <c r="J9" i="4" s="1"/>
  <c r="N23" i="2"/>
  <c r="J8" i="4" s="1"/>
  <c r="B2" i="2"/>
  <c r="I13" i="4"/>
  <c r="K13" i="4" s="1"/>
  <c r="I14" i="7"/>
  <c r="K14" i="7" s="1"/>
  <c r="I13" i="7"/>
  <c r="K13" i="7" s="1"/>
  <c r="I12" i="7"/>
  <c r="K12" i="7" s="1"/>
  <c r="I11" i="7"/>
  <c r="K11" i="7" s="1"/>
  <c r="I10" i="7"/>
  <c r="K10" i="7" s="1"/>
  <c r="I15" i="5"/>
  <c r="K15" i="5" s="1"/>
  <c r="I14" i="5"/>
  <c r="K14" i="5" s="1"/>
  <c r="I13" i="5"/>
  <c r="K13" i="5" s="1"/>
  <c r="I12" i="5"/>
  <c r="K12" i="5" s="1"/>
  <c r="I11" i="5"/>
  <c r="K11" i="5" s="1"/>
  <c r="I17" i="1"/>
  <c r="K17" i="1" s="1"/>
  <c r="I16" i="1"/>
  <c r="K16" i="1" s="1"/>
  <c r="I15" i="1"/>
  <c r="K15" i="1" s="1"/>
  <c r="I14" i="1"/>
  <c r="K14" i="1" s="1"/>
  <c r="I13" i="1"/>
  <c r="K13" i="1" s="1"/>
  <c r="M15" i="2"/>
  <c r="O15" i="2" s="1"/>
  <c r="M14" i="2"/>
  <c r="O14" i="2" s="1"/>
  <c r="M13" i="2"/>
  <c r="O13" i="2" s="1"/>
  <c r="M12" i="2"/>
  <c r="O12" i="2" s="1"/>
  <c r="M11" i="2"/>
  <c r="O11" i="2" s="1"/>
  <c r="M22" i="2"/>
  <c r="O22" i="2" s="1"/>
  <c r="M21" i="2"/>
  <c r="O21" i="2" s="1"/>
  <c r="M20" i="2"/>
  <c r="O20" i="2" s="1"/>
  <c r="M19" i="2"/>
  <c r="O19" i="2" s="1"/>
  <c r="M18" i="2"/>
  <c r="O18" i="2" s="1"/>
  <c r="M17" i="2"/>
  <c r="O17" i="2" s="1"/>
  <c r="M16" i="2"/>
  <c r="O16" i="2" s="1"/>
  <c r="M10" i="2"/>
  <c r="O10" i="2" s="1"/>
  <c r="M9" i="2"/>
  <c r="O9" i="2" s="1"/>
  <c r="M8" i="2"/>
  <c r="C23" i="2"/>
  <c r="H24" i="7"/>
  <c r="H12" i="4" s="1"/>
  <c r="I23" i="7"/>
  <c r="K23" i="7" s="1"/>
  <c r="I22" i="7"/>
  <c r="K22" i="7" s="1"/>
  <c r="I21" i="7"/>
  <c r="K21" i="7" s="1"/>
  <c r="I20" i="7"/>
  <c r="K20" i="7" s="1"/>
  <c r="I19" i="7"/>
  <c r="K19" i="7" s="1"/>
  <c r="I18" i="7"/>
  <c r="K18" i="7" s="1"/>
  <c r="I17" i="7"/>
  <c r="K17" i="7" s="1"/>
  <c r="I16" i="7"/>
  <c r="K16" i="7" s="1"/>
  <c r="I15" i="7"/>
  <c r="K15" i="7" s="1"/>
  <c r="I9" i="7"/>
  <c r="K9" i="7" s="1"/>
  <c r="I8" i="7"/>
  <c r="K8" i="7" s="1"/>
  <c r="I23" i="5"/>
  <c r="K23" i="5" s="1"/>
  <c r="I22" i="5"/>
  <c r="K22" i="5" s="1"/>
  <c r="I21" i="5"/>
  <c r="K21" i="5" s="1"/>
  <c r="I20" i="5"/>
  <c r="K20" i="5" s="1"/>
  <c r="I19" i="5"/>
  <c r="K19" i="5" s="1"/>
  <c r="I18" i="5"/>
  <c r="K18" i="5" s="1"/>
  <c r="I17" i="5"/>
  <c r="K17" i="5" s="1"/>
  <c r="I16" i="5"/>
  <c r="K16" i="5" s="1"/>
  <c r="I10" i="5"/>
  <c r="K10" i="5" s="1"/>
  <c r="I9" i="5"/>
  <c r="K9" i="5" s="1"/>
  <c r="I8" i="5"/>
  <c r="K8" i="5" s="1"/>
  <c r="H24" i="5"/>
  <c r="H11" i="4" s="1"/>
  <c r="I29" i="1"/>
  <c r="K29" i="1" s="1"/>
  <c r="I28" i="1"/>
  <c r="K28" i="1" s="1"/>
  <c r="I27" i="1"/>
  <c r="K27" i="1" s="1"/>
  <c r="I26" i="1"/>
  <c r="K26" i="1" s="1"/>
  <c r="I25" i="1"/>
  <c r="K25" i="1" s="1"/>
  <c r="I24" i="1"/>
  <c r="K24" i="1" s="1"/>
  <c r="I23" i="1"/>
  <c r="K23" i="1" s="1"/>
  <c r="I22" i="1"/>
  <c r="K22" i="1" s="1"/>
  <c r="I21" i="1"/>
  <c r="K21" i="1" s="1"/>
  <c r="I20" i="1"/>
  <c r="K20" i="1" s="1"/>
  <c r="I19" i="1"/>
  <c r="K19" i="1" s="1"/>
  <c r="I18" i="1"/>
  <c r="K18" i="1" s="1"/>
  <c r="I12" i="1"/>
  <c r="K12" i="1" s="1"/>
  <c r="I11" i="1"/>
  <c r="K11" i="1" s="1"/>
  <c r="I10" i="1"/>
  <c r="K10" i="1" s="1"/>
  <c r="I9" i="1"/>
  <c r="K9" i="1" s="1"/>
  <c r="I8" i="1"/>
  <c r="K8" i="1" s="1"/>
  <c r="L23" i="2"/>
  <c r="H8" i="4" s="1"/>
  <c r="G24" i="7"/>
  <c r="G12" i="4" s="1"/>
  <c r="C24" i="7"/>
  <c r="C12" i="4" s="1"/>
  <c r="D22" i="4" s="1"/>
  <c r="C24" i="5"/>
  <c r="C11" i="4" s="1"/>
  <c r="G24" i="5"/>
  <c r="G11" i="4" s="1"/>
  <c r="G22" i="4" l="1"/>
  <c r="D21" i="4"/>
  <c r="G21" i="4"/>
  <c r="E14" i="4"/>
  <c r="F14" i="4"/>
  <c r="I24" i="3"/>
  <c r="K24" i="7"/>
  <c r="K12" i="4" s="1"/>
  <c r="K23" i="3"/>
  <c r="O8" i="2"/>
  <c r="O23" i="2" s="1"/>
  <c r="K8" i="4" s="1"/>
  <c r="M23" i="2"/>
  <c r="I8" i="4" s="1"/>
  <c r="K30" i="1"/>
  <c r="K10" i="4" s="1"/>
  <c r="K24" i="5"/>
  <c r="K11" i="4" s="1"/>
  <c r="J14" i="4"/>
  <c r="I24" i="7"/>
  <c r="I12" i="4" s="1"/>
  <c r="I24" i="5"/>
  <c r="I11" i="4" s="1"/>
  <c r="I30" i="1"/>
  <c r="I10" i="4" s="1"/>
  <c r="E23" i="2"/>
  <c r="C8" i="4" s="1"/>
  <c r="K23" i="2"/>
  <c r="G8" i="4" s="1"/>
  <c r="G30" i="1"/>
  <c r="G10" i="4" s="1"/>
  <c r="H30" i="1"/>
  <c r="C30" i="1"/>
  <c r="C10" i="4" s="1"/>
  <c r="D20" i="4" s="1"/>
  <c r="H24" i="3"/>
  <c r="G24" i="3"/>
  <c r="G9" i="4" s="1"/>
  <c r="C24" i="3"/>
  <c r="C9" i="4" s="1"/>
  <c r="D19" i="4" s="1"/>
  <c r="G18" i="4" l="1"/>
  <c r="G20" i="4"/>
  <c r="G19" i="4"/>
  <c r="H10" i="4"/>
  <c r="H9" i="4"/>
  <c r="K24" i="3"/>
  <c r="K9" i="4" s="1"/>
  <c r="K14" i="4" s="1"/>
  <c r="I9" i="4"/>
  <c r="I14" i="4" s="1"/>
  <c r="G14" i="4"/>
  <c r="F23" i="2"/>
  <c r="D8" i="4" s="1"/>
  <c r="D18" i="4" s="1"/>
  <c r="D23" i="4" s="1"/>
  <c r="D24" i="4" l="1"/>
  <c r="G23" i="4"/>
  <c r="D14" i="4"/>
  <c r="H14" i="4"/>
  <c r="N4" i="2" s="1"/>
  <c r="G24" i="4" l="1"/>
  <c r="F16" i="4" s="1"/>
  <c r="J4" i="4"/>
  <c r="J4" i="1"/>
  <c r="J4" i="5"/>
  <c r="J4" i="7"/>
  <c r="J4" i="3"/>
  <c r="C14" i="4"/>
  <c r="C16" i="4" s="1"/>
  <c r="B4" i="4" l="1"/>
  <c r="C4" i="7"/>
  <c r="C4" i="1"/>
  <c r="C4" i="5"/>
  <c r="C4" i="2"/>
  <c r="C4" i="3"/>
</calcChain>
</file>

<file path=xl/sharedStrings.xml><?xml version="1.0" encoding="utf-8"?>
<sst xmlns="http://schemas.openxmlformats.org/spreadsheetml/2006/main" count="289" uniqueCount="169">
  <si>
    <r>
      <rPr>
        <sz val="36"/>
        <color rgb="FF000000"/>
        <rFont val="Calibri"/>
      </rPr>
      <t xml:space="preserve">IDEA Part C Annual Grant Budget Calculator
</t>
    </r>
    <r>
      <rPr>
        <sz val="16"/>
        <color rgb="FF000000"/>
        <rFont val="Calibri"/>
      </rPr>
      <t xml:space="preserve">v1.1, updated January 2023
</t>
    </r>
    <r>
      <rPr>
        <b/>
        <sz val="24"/>
        <color rgb="FFFF0000"/>
        <rFont val="Calibri"/>
      </rPr>
      <t xml:space="preserve">Sample data—Hypothetical State Lead Agency
</t>
    </r>
  </si>
  <si>
    <t>This workbook may contain Personally Identifiable Information (PII). State lead agencies (LAs) should follow appropriate procedures for protecting PII.</t>
  </si>
  <si>
    <t xml:space="preserve">CIFR makes the Part C Budget Calculator available to state LAs for their independent use and planning and as general guidance only. It does not replace professional guidance or other decision-making methods or tools. State LAs and any other users are responsible for determining their own legal, regulatory, contractual, or other responsibilities, and for ensuring that their calculations and reporting are correct. 
The Center for IDEA Fiscal Reporting (CIFR) is a partnership among WestEd, AEM Corporation, American Institutes for Research (AIR), Emerald Consulting, the Frank Porter Graham Child Development Institute at the University of North Carolina at Chapel Hill, the Center for Technical Assistance for Excellence in Special Education (TAESE) at Utah State University, and Westat. The Improve Group is CIFR's external evaluator. 
The contents of this document were developed under a grant from the U.S. Department of Education, #H373F200001. However, this document does not necessarily represent the policy of the U.S. Department of Education, and you should not assume endorsement by the Federal Government. Project Officers: Jennifer Finch and Charles Kniseley.
Suggested Citation: Center for IDEA Fiscal Reporting. (2022). IDEA Part C annual budget calculator v1.1. Wested. </t>
  </si>
  <si>
    <t>End of worksheet.</t>
  </si>
  <si>
    <t>End of worksheet</t>
  </si>
  <si>
    <t>Enter the information below about the IDEA Part C grant you want to enter in this calculator.</t>
  </si>
  <si>
    <t>Federal Fiscal Year Grant Award</t>
  </si>
  <si>
    <t>Enter as a four digit number.</t>
  </si>
  <si>
    <t>Enter the Grant Award Number</t>
  </si>
  <si>
    <t>Grant Amount</t>
  </si>
  <si>
    <t xml:space="preserve">Version 1.1, updated January 2023. Please ensure that you are using the most recent version of the Budget Calculator by going to: </t>
  </si>
  <si>
    <t>https://cifr.wested.org/resource/part-c-budget-calculator/</t>
  </si>
  <si>
    <t>For each section of the IDEA Part C grant application budget, list contact information for staff who provided data</t>
  </si>
  <si>
    <t>Section of budget</t>
  </si>
  <si>
    <t>Name of staff</t>
  </si>
  <si>
    <t>Agency or department</t>
  </si>
  <si>
    <t>Email</t>
  </si>
  <si>
    <t>Phone number</t>
  </si>
  <si>
    <t>Description of datafile</t>
  </si>
  <si>
    <t>Name and location of datafile</t>
  </si>
  <si>
    <t>Notes</t>
  </si>
  <si>
    <t>III.A. Part C Personnel</t>
  </si>
  <si>
    <t>John Smith</t>
  </si>
  <si>
    <t>Human Resources</t>
  </si>
  <si>
    <t>john.smith@state.us.gov</t>
  </si>
  <si>
    <t>222-222-2222</t>
  </si>
  <si>
    <t>wage workup</t>
  </si>
  <si>
    <t>SFY 2024 Wage Workup</t>
  </si>
  <si>
    <t>Ask for report in November and again in June</t>
  </si>
  <si>
    <t>III.B. Activities</t>
  </si>
  <si>
    <t>Sue Jones</t>
  </si>
  <si>
    <t>Contracts</t>
  </si>
  <si>
    <t>sue.jones@state.us.gov</t>
  </si>
  <si>
    <t>333-333-3333</t>
  </si>
  <si>
    <t>contract &amp; SOW</t>
  </si>
  <si>
    <t>MDA &amp; SC master contract SFY 2024</t>
  </si>
  <si>
    <t>request in early December</t>
  </si>
  <si>
    <t>III.C. EI Services</t>
  </si>
  <si>
    <t>III.D. Activities Other State Agencies</t>
  </si>
  <si>
    <t>School for Deaf and Blind contract FFY 2023</t>
  </si>
  <si>
    <t>request fraft in early December and final when executed (approx. May)</t>
  </si>
  <si>
    <t>III.E. Description of Optional Use of Funds</t>
  </si>
  <si>
    <t>IV.B. Restricted Rate or Cost Allocation Plan Amount</t>
  </si>
  <si>
    <t>Grant Award Number</t>
  </si>
  <si>
    <t>Remaining application budget amount</t>
  </si>
  <si>
    <t>Total available/unexpended funds</t>
  </si>
  <si>
    <t>Section III.A. Part C Personnel (Funded by IDEA Part C Funds)</t>
  </si>
  <si>
    <t>Part C Funded Personnel From Federal Grant</t>
  </si>
  <si>
    <t>Position Description and Distinction Between LA or ICC roles</t>
  </si>
  <si>
    <t>Total Salary and Fringe Benefits</t>
  </si>
  <si>
    <t>Percentage Funded by Part C</t>
  </si>
  <si>
    <t>Budgeted Salary and Fringe Benefits</t>
  </si>
  <si>
    <t>Budgeted Salary and Fringe Benefits Funded by Part C</t>
  </si>
  <si>
    <t>Expended Part C-Funded Salary and Fringe Benefits to Date</t>
  </si>
  <si>
    <t>Unexpended Part C Funds</t>
  </si>
  <si>
    <t xml:space="preserve">Total Salary and Fringe Benefits  </t>
  </si>
  <si>
    <t xml:space="preserve">Percentage Funded by Part C  </t>
  </si>
  <si>
    <t xml:space="preserve">Budgeted Salary and Fringe Benefits  </t>
  </si>
  <si>
    <t xml:space="preserve">Expended Part C-Funded Salary and Fringe Benefits to Date  </t>
  </si>
  <si>
    <r>
      <t>Unexpended Part C Funds</t>
    </r>
    <r>
      <rPr>
        <b/>
        <sz val="12"/>
        <color theme="0"/>
        <rFont val="Calibri"/>
        <family val="2"/>
        <scheme val="minor"/>
      </rPr>
      <t xml:space="preserve"> </t>
    </r>
  </si>
  <si>
    <t>Final Liquidation Expenditures</t>
  </si>
  <si>
    <t xml:space="preserve">Unexpended Part C Funds  </t>
  </si>
  <si>
    <t>Part C Coordinator</t>
  </si>
  <si>
    <t>100% LA: Overall management of the program, develops grant, develops policies and procedures and provides oversight for all grant activities staff, and contractors.</t>
  </si>
  <si>
    <t>Assistant Part C Coordinator</t>
  </si>
  <si>
    <t>90% LA, 10% ICC: Provides assistance to Part C coordinator, drafts APR and SSIP manages public outreach and ICC activities.</t>
  </si>
  <si>
    <t>Data Manager</t>
  </si>
  <si>
    <t>100% LA: Manages all data collection, analysis, and use of Part C and other EI data, works with data contactor on updates to the system, and provides data reports for APR and data tables.</t>
  </si>
  <si>
    <t>Training and PD Manager</t>
  </si>
  <si>
    <t>90% LA, 10% ICC: Develops, coordinates, and provides training throughout the EI program.
Coordinate personnel development with other state and community training opportunities. Provide technical assistance to staff regarding early intervention issues as necessary. Provide new member orientation to ICC.</t>
  </si>
  <si>
    <t>Administrative Assistant</t>
  </si>
  <si>
    <t>100% LA:  Provides staff support by performing such duties as composing correspondence, maintaining daily calendars, taking and transcribing minutes, scheduling meetings, conferences and screening mail.  Manages calls to the office and delivers information to the public, state and federal personnel. Maintains and assemble training materials and ICC business documents.</t>
  </si>
  <si>
    <t>Quality Assurance Specialist</t>
  </si>
  <si>
    <t>100%: Provides support for all data and policy/procedural activities. Participates in monitoring data collection and analysis.</t>
  </si>
  <si>
    <t>Total</t>
  </si>
  <si>
    <t>N of positions funded 100% with Part C funds</t>
  </si>
  <si>
    <t>Total salary and benefits funded 100% with Part C funds</t>
  </si>
  <si>
    <t>N of positions funded less than 100% with Part C funds</t>
  </si>
  <si>
    <t>Total salary and benefits funded less than 100% with Part C funds</t>
  </si>
  <si>
    <t>Data Sources:</t>
  </si>
  <si>
    <t>Notes:</t>
  </si>
  <si>
    <t xml:space="preserve">Section III.B. Maintenance &amp; Implementation Activities for the Lead Agency (Funded by IDEA Part C Funds)  </t>
  </si>
  <si>
    <t>Major Activity (sample activities provided; note that some activities may require prior approval; overwrite as appropriate for your state)</t>
  </si>
  <si>
    <t>Activity Description</t>
  </si>
  <si>
    <t>Budgeted</t>
  </si>
  <si>
    <t xml:space="preserve">Budgeted  </t>
  </si>
  <si>
    <t>Expended Part C Funds to Date</t>
  </si>
  <si>
    <t xml:space="preserve">Budgeted   </t>
  </si>
  <si>
    <t xml:space="preserve">Expended Part C Funds  </t>
  </si>
  <si>
    <t xml:space="preserve">Unexpended Part C Funds   </t>
  </si>
  <si>
    <t>Child Find</t>
  </si>
  <si>
    <t>Actvities for the Central Directory and online developmental screening and related print materials for up to five new languages (Vietnamese, Russian, Ukranian, Haitian Creole, and Korean)</t>
  </si>
  <si>
    <t>Financial monitoring/audit</t>
  </si>
  <si>
    <t>Annual audit costs</t>
  </si>
  <si>
    <t>Evaluations (contractors, eligibility)</t>
  </si>
  <si>
    <t>Contracts to carry out multidisciplinary evaluations and assessments, and service coordination in the five regions.</t>
  </si>
  <si>
    <t xml:space="preserve">Public awareness materials design and printing </t>
  </si>
  <si>
    <t>Design and printing costs for family brochures, parent rights document, and other identified materials.</t>
  </si>
  <si>
    <t>Family Outcomes Survey (parent survey)</t>
  </si>
  <si>
    <t>Contract to carry out dissemination of and data anaylsis of Family Outcomes Survey data for SPP Indicator 4.</t>
  </si>
  <si>
    <t>Data system</t>
  </si>
  <si>
    <t>Contract design work to maintain or enhance state EI data system features  as well as covering cost of licenses for new positions.</t>
  </si>
  <si>
    <t>CSPD/PD training</t>
  </si>
  <si>
    <t>Funding for the provision of national and statewide training and personnel development initiatives including those coordinated with University's Institute for Excellence in Early Childhood and Department of HHS to support EI professional development, including state staff travel to out of state conferences especially those sponsored by OSEP and Technical Assistance Centers.</t>
  </si>
  <si>
    <t>Dispute resolution</t>
  </si>
  <si>
    <t>Funds to cover the costs related to mediation or due process hearings, including fees for transcription, mediators, and due process hearing officers.</t>
  </si>
  <si>
    <t>ICC Meeting costs (travel, interpreters)</t>
  </si>
  <si>
    <t>Funds to obtain services such as printing, room rental and other expenses incurred by ICC responsibilities. Reimbursement of ICC parent members for expenses to attend SICC meetings and representing SICC at state and national meetings.</t>
  </si>
  <si>
    <t>Section III.C. Direct Services (Funded by IDEA Part C Funds)</t>
  </si>
  <si>
    <t>EI Services (sample activities provided; overwrite as appropriate for your state)</t>
  </si>
  <si>
    <t>Direct Service Description</t>
  </si>
  <si>
    <t xml:space="preserve">Expended Part C Funds </t>
  </si>
  <si>
    <t xml:space="preserve">Unexpended Part C Funds </t>
  </si>
  <si>
    <t>Assistive Technology Device</t>
  </si>
  <si>
    <t>Devices purchased in accordance with 34 CFR 303.13(b)(1)</t>
  </si>
  <si>
    <t>Assistive Technology Service</t>
  </si>
  <si>
    <t>Services provided in accordance with 34 CFR 303.13(b)(1)</t>
  </si>
  <si>
    <t>Audiology</t>
  </si>
  <si>
    <t>Services provided in accordance with 34 CFR 303.13(b)(2)</t>
  </si>
  <si>
    <t>Family coaching &amp; counseling</t>
  </si>
  <si>
    <t>Services provided in accordance with 34 CFR 303.13(b)(3)</t>
  </si>
  <si>
    <t>Health Services</t>
  </si>
  <si>
    <t>Services provided in accordance with 34 CFR 303.13(b)(4)</t>
  </si>
  <si>
    <t>Medical Services (for diagnostic evaluation only)</t>
  </si>
  <si>
    <t>Services provided in accordance with 34 CFR 303.13(b)(5)</t>
  </si>
  <si>
    <t>Nursing Services</t>
  </si>
  <si>
    <t>Services provided in accordance with 34 CFR 303.13(b)(6)</t>
  </si>
  <si>
    <t>Nutrition Services</t>
  </si>
  <si>
    <t>Services provided in accordance with 34 CFR 303.13(b)(7)</t>
  </si>
  <si>
    <t>Occupational Therapy</t>
  </si>
  <si>
    <t>Services provided in accordance with 34 CFR 303.13(b)(8)</t>
  </si>
  <si>
    <t>Physical Therapy</t>
  </si>
  <si>
    <t>Services provided in accordance with 34 CFR 303.13(b)(9)</t>
  </si>
  <si>
    <t>Psychological Services</t>
  </si>
  <si>
    <t>Services provided in accordance with 34 CFR 303.13(b)(10)</t>
  </si>
  <si>
    <t>Service Coordination</t>
  </si>
  <si>
    <t>Services provided in accordance with 34 CFR 303.13(b)(11) and 303.34</t>
  </si>
  <si>
    <t>Sign Language &amp; Cued Speech</t>
  </si>
  <si>
    <t>Services provided in accordance with 34 CFR 303.13(b)(12)</t>
  </si>
  <si>
    <t>Social Work</t>
  </si>
  <si>
    <t>Services provided in accordance with 34 CFR 303.13(b)(13)</t>
  </si>
  <si>
    <t>Special Instruction</t>
  </si>
  <si>
    <t>Services provided in accordance with 34 CFR 303.13(b)(14)</t>
  </si>
  <si>
    <t>Speech Language Pathology</t>
  </si>
  <si>
    <t>Services provided in accordance with 34 CFR 303.13(b)(15)</t>
  </si>
  <si>
    <t>Transportation (for families)</t>
  </si>
  <si>
    <t>Services provided in accordance with 34 CFR 303.13(b)(16)</t>
  </si>
  <si>
    <t>Vision Services</t>
  </si>
  <si>
    <t>Services provided in accordance with 34 CFR 303.13(b)(17)</t>
  </si>
  <si>
    <t>Service coordination amounts are noted in Row 10, Tab 5 III.B. Audiology &amp; Sign Language/Cued Speech are included in the DSDB contract.</t>
  </si>
  <si>
    <t>SECTION III.D. Activities by Other State Agencies (Funded by IDEA Part C funds)</t>
  </si>
  <si>
    <r>
      <t>State Age</t>
    </r>
    <r>
      <rPr>
        <b/>
        <sz val="12"/>
        <color rgb="FF000000"/>
        <rFont val="Calibri"/>
        <family val="2"/>
        <scheme val="minor"/>
      </rPr>
      <t>ncy</t>
    </r>
    <r>
      <rPr>
        <b/>
        <sz val="12"/>
        <color theme="1"/>
        <rFont val="Calibri"/>
        <family val="2"/>
        <scheme val="minor"/>
      </rPr>
      <t xml:space="preserve"> Receiving Funds</t>
    </r>
  </si>
  <si>
    <t xml:space="preserve">Budgeted </t>
  </si>
  <si>
    <t>School for Deaf and Blind</t>
  </si>
  <si>
    <t>Services to provide functional assessments and intervention services to infants and toddlers identified with a hearing or visual impairment or dual sensory impairment.</t>
  </si>
  <si>
    <t>SECTION III.E. Description of Optional Use of IDEA Part C Funds</t>
  </si>
  <si>
    <t>Major Activity</t>
  </si>
  <si>
    <t>n/a</t>
  </si>
  <si>
    <t>SECTION III.F. Totals (IDEA Part C Funds)</t>
  </si>
  <si>
    <t>Application Row No.</t>
  </si>
  <si>
    <t>Section</t>
  </si>
  <si>
    <t>III.A.</t>
  </si>
  <si>
    <t>III.B.</t>
  </si>
  <si>
    <t>III.C.</t>
  </si>
  <si>
    <t>III.D.</t>
  </si>
  <si>
    <t>III.E.</t>
  </si>
  <si>
    <t>IV.B. (Indirect)</t>
  </si>
  <si>
    <t>Total (Rows 1-6)</t>
  </si>
  <si>
    <t>This cell intentionally left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</si>
</sst>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26">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sz val="12"/>
      <name val="Calibri"/>
      <family val="2"/>
      <scheme val="minor"/>
    </font>
    <font>
      <b/>
      <sz val="12"/>
      <color rgb="FF000000"/>
      <name val="Calibri"/>
      <family val="2"/>
      <scheme val="minor"/>
    </font>
    <font>
      <b/>
      <sz val="12"/>
      <name val="Calibri"/>
      <family val="2"/>
      <scheme val="minor"/>
    </font>
    <font>
      <b/>
      <sz val="18"/>
      <color theme="1"/>
      <name val="Calibri"/>
      <family val="2"/>
      <scheme val="minor"/>
    </font>
    <font>
      <b/>
      <sz val="11"/>
      <name val="Calibri"/>
      <family val="2"/>
      <scheme val="minor"/>
    </font>
    <font>
      <sz val="12"/>
      <color theme="0"/>
      <name val="Calibri"/>
      <family val="2"/>
      <scheme val="minor"/>
    </font>
    <font>
      <sz val="12"/>
      <color rgb="FF000000"/>
      <name val="Calibri"/>
      <family val="2"/>
    </font>
    <font>
      <b/>
      <sz val="12"/>
      <color theme="0"/>
      <name val="Calibri"/>
      <family val="2"/>
      <scheme val="minor"/>
    </font>
    <font>
      <b/>
      <sz val="18"/>
      <color rgb="FFFF0000"/>
      <name val="Calibri"/>
      <family val="2"/>
      <scheme val="minor"/>
    </font>
    <font>
      <b/>
      <sz val="12"/>
      <color rgb="FFFF0000"/>
      <name val="Calibri"/>
      <family val="2"/>
      <scheme val="minor"/>
    </font>
    <font>
      <sz val="8"/>
      <name val="Calibri"/>
      <family val="2"/>
      <scheme val="minor"/>
    </font>
    <font>
      <sz val="12"/>
      <color theme="0" tint="-0.249977111117893"/>
      <name val="Calibri"/>
      <family val="2"/>
      <scheme val="minor"/>
    </font>
    <font>
      <sz val="11"/>
      <color theme="0"/>
      <name val="Calibri"/>
      <family val="2"/>
    </font>
    <font>
      <i/>
      <sz val="9"/>
      <color theme="1"/>
      <name val="Calibri"/>
      <family val="2"/>
    </font>
    <font>
      <u/>
      <sz val="12"/>
      <color theme="10"/>
      <name val="Calibri"/>
      <family val="2"/>
      <scheme val="minor"/>
    </font>
    <font>
      <u/>
      <sz val="11"/>
      <color theme="10"/>
      <name val="Calibri"/>
      <family val="2"/>
      <scheme val="minor"/>
    </font>
    <font>
      <sz val="12"/>
      <color rgb="FF000000"/>
      <name val="Calibri"/>
      <family val="2"/>
      <scheme val="minor"/>
    </font>
    <font>
      <sz val="36"/>
      <color rgb="FF000000"/>
      <name val="Calibri"/>
    </font>
    <font>
      <sz val="16"/>
      <color rgb="FF000000"/>
      <name val="Calibri"/>
    </font>
    <font>
      <b/>
      <sz val="24"/>
      <color rgb="FFFF0000"/>
      <name val="Calibri"/>
    </font>
  </fonts>
  <fills count="9">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D9E1F2"/>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auto="1"/>
      </left>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n">
        <color theme="0"/>
      </left>
      <right style="thin">
        <color theme="0"/>
      </right>
      <top style="thin">
        <color theme="0"/>
      </top>
      <bottom style="thin">
        <color theme="0"/>
      </bottom>
      <diagonal/>
    </border>
    <border>
      <left/>
      <right style="thick">
        <color auto="1"/>
      </right>
      <top/>
      <bottom/>
      <diagonal/>
    </border>
    <border>
      <left style="thin">
        <color indexed="64"/>
      </left>
      <right/>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top/>
      <bottom style="thin">
        <color theme="1"/>
      </bottom>
      <diagonal/>
    </border>
    <border>
      <left style="thin">
        <color indexed="64"/>
      </left>
      <right/>
      <top/>
      <bottom style="thin">
        <color theme="1"/>
      </bottom>
      <diagonal/>
    </border>
    <border>
      <left style="thick">
        <color indexed="64"/>
      </left>
      <right style="thin">
        <color indexed="64"/>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ck">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rgb="FFA5A5A5"/>
      </left>
      <right style="thin">
        <color rgb="FFA5A5A5"/>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20" fillId="0" borderId="0" applyNumberFormat="0" applyFill="0" applyBorder="0" applyAlignment="0" applyProtection="0"/>
  </cellStyleXfs>
  <cellXfs count="208">
    <xf numFmtId="0" fontId="0" fillId="0" borderId="0" xfId="0"/>
    <xf numFmtId="0" fontId="3" fillId="0" borderId="0" xfId="0" applyFont="1"/>
    <xf numFmtId="0" fontId="0" fillId="0" borderId="0" xfId="0" applyAlignment="1">
      <alignment wrapText="1"/>
    </xf>
    <xf numFmtId="0" fontId="0" fillId="0" borderId="1" xfId="0" applyBorder="1" applyAlignment="1">
      <alignment horizontal="right"/>
    </xf>
    <xf numFmtId="44" fontId="0" fillId="0" borderId="1" xfId="0" applyNumberFormat="1" applyBorder="1"/>
    <xf numFmtId="3" fontId="0" fillId="0" borderId="0" xfId="0" applyNumberFormat="1"/>
    <xf numFmtId="44" fontId="0" fillId="0" borderId="0" xfId="0" applyNumberFormat="1"/>
    <xf numFmtId="164" fontId="5" fillId="0" borderId="0" xfId="0" applyNumberFormat="1" applyFont="1"/>
    <xf numFmtId="0" fontId="5" fillId="0" borderId="0" xfId="0" applyFont="1"/>
    <xf numFmtId="44" fontId="0" fillId="0" borderId="0" xfId="1" applyFont="1" applyFill="1" applyBorder="1"/>
    <xf numFmtId="164" fontId="0" fillId="0" borderId="0" xfId="1" applyNumberFormat="1" applyFont="1" applyFill="1" applyBorder="1"/>
    <xf numFmtId="0" fontId="0" fillId="0" borderId="4" xfId="0" applyBorder="1"/>
    <xf numFmtId="0" fontId="0" fillId="0" borderId="0" xfId="0" applyAlignment="1">
      <alignment horizontal="centerContinuous"/>
    </xf>
    <xf numFmtId="44" fontId="0" fillId="0" borderId="15" xfId="0" applyNumberFormat="1" applyBorder="1"/>
    <xf numFmtId="0" fontId="3" fillId="0" borderId="9" xfId="0" applyFont="1" applyBorder="1"/>
    <xf numFmtId="9" fontId="0" fillId="2" borderId="4" xfId="2" applyFont="1" applyFill="1" applyBorder="1" applyProtection="1">
      <protection locked="0"/>
    </xf>
    <xf numFmtId="9" fontId="0" fillId="2" borderId="1" xfId="2" applyFont="1" applyFill="1" applyBorder="1" applyProtection="1">
      <protection locked="0"/>
    </xf>
    <xf numFmtId="0" fontId="3" fillId="0" borderId="12" xfId="0" applyFont="1" applyBorder="1" applyAlignment="1">
      <alignment horizontal="centerContinuous"/>
    </xf>
    <xf numFmtId="0" fontId="3" fillId="0" borderId="4" xfId="0" applyFont="1" applyBorder="1" applyAlignment="1">
      <alignment wrapText="1"/>
    </xf>
    <xf numFmtId="0" fontId="3" fillId="0" borderId="9" xfId="0" applyFont="1" applyBorder="1" applyAlignment="1">
      <alignment wrapText="1"/>
    </xf>
    <xf numFmtId="0" fontId="6" fillId="2" borderId="4" xfId="0" applyFont="1" applyFill="1" applyBorder="1" applyAlignment="1" applyProtection="1">
      <alignment wrapText="1"/>
      <protection locked="0"/>
    </xf>
    <xf numFmtId="44" fontId="0" fillId="2" borderId="3" xfId="1" applyFont="1" applyFill="1" applyBorder="1" applyProtection="1">
      <protection locked="0"/>
    </xf>
    <xf numFmtId="0" fontId="0" fillId="2" borderId="4" xfId="0" applyFill="1" applyBorder="1" applyAlignment="1" applyProtection="1">
      <alignment wrapText="1"/>
      <protection locked="0"/>
    </xf>
    <xf numFmtId="0" fontId="6" fillId="2" borderId="5" xfId="0" applyFont="1" applyFill="1" applyBorder="1" applyAlignment="1" applyProtection="1">
      <alignment wrapText="1"/>
      <protection locked="0"/>
    </xf>
    <xf numFmtId="44" fontId="0" fillId="0" borderId="3" xfId="1" applyFont="1" applyFill="1" applyBorder="1"/>
    <xf numFmtId="44" fontId="0" fillId="2" borderId="15" xfId="1" applyFont="1" applyFill="1" applyBorder="1" applyProtection="1">
      <protection locked="0"/>
    </xf>
    <xf numFmtId="44" fontId="0" fillId="0" borderId="3" xfId="0" applyNumberFormat="1" applyBorder="1"/>
    <xf numFmtId="44" fontId="0" fillId="0" borderId="1" xfId="1" applyFont="1" applyBorder="1"/>
    <xf numFmtId="44" fontId="0" fillId="0" borderId="3" xfId="1" applyFont="1" applyBorder="1"/>
    <xf numFmtId="44" fontId="3" fillId="0" borderId="1" xfId="0" applyNumberFormat="1" applyFont="1" applyBorder="1"/>
    <xf numFmtId="44" fontId="3" fillId="0" borderId="3" xfId="0" applyNumberFormat="1" applyFont="1" applyBorder="1"/>
    <xf numFmtId="44" fontId="0" fillId="0" borderId="15" xfId="1" applyFont="1" applyBorder="1"/>
    <xf numFmtId="44" fontId="0" fillId="2" borderId="15" xfId="0" applyNumberFormat="1" applyFill="1" applyBorder="1" applyProtection="1">
      <protection locked="0"/>
    </xf>
    <xf numFmtId="44" fontId="0" fillId="0" borderId="1" xfId="1" applyFont="1" applyFill="1" applyBorder="1" applyAlignment="1">
      <alignment horizontal="right"/>
    </xf>
    <xf numFmtId="9" fontId="0" fillId="2" borderId="5" xfId="2" applyFont="1" applyFill="1" applyBorder="1" applyProtection="1">
      <protection locked="0"/>
    </xf>
    <xf numFmtId="44" fontId="0" fillId="2" borderId="13" xfId="0" applyNumberFormat="1" applyFill="1" applyBorder="1" applyProtection="1">
      <protection locked="0"/>
    </xf>
    <xf numFmtId="0" fontId="1" fillId="0" borderId="0" xfId="4"/>
    <xf numFmtId="0" fontId="10" fillId="0" borderId="18" xfId="3" applyFont="1" applyBorder="1" applyAlignment="1">
      <alignment horizontal="left" wrapText="1"/>
    </xf>
    <xf numFmtId="0" fontId="11" fillId="0" borderId="0" xfId="4" applyFont="1" applyAlignment="1">
      <alignment vertical="center"/>
    </xf>
    <xf numFmtId="0" fontId="2" fillId="0" borderId="0" xfId="4" applyFont="1" applyAlignment="1">
      <alignment vertical="center"/>
    </xf>
    <xf numFmtId="44" fontId="0" fillId="0" borderId="8" xfId="1" applyFont="1" applyFill="1" applyBorder="1"/>
    <xf numFmtId="44" fontId="0" fillId="2" borderId="14" xfId="1" applyFont="1" applyFill="1" applyBorder="1" applyProtection="1">
      <protection locked="0"/>
    </xf>
    <xf numFmtId="0" fontId="6" fillId="2" borderId="1" xfId="0" applyFont="1" applyFill="1" applyBorder="1" applyAlignment="1" applyProtection="1">
      <alignment wrapText="1"/>
      <protection locked="0"/>
    </xf>
    <xf numFmtId="0" fontId="0" fillId="2" borderId="5" xfId="0" applyFill="1" applyBorder="1" applyAlignment="1" applyProtection="1">
      <alignment wrapText="1"/>
      <protection locked="0"/>
    </xf>
    <xf numFmtId="0" fontId="4" fillId="0" borderId="0" xfId="0" applyFont="1"/>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Continuous"/>
    </xf>
    <xf numFmtId="0" fontId="3" fillId="0" borderId="19" xfId="0" applyFont="1" applyBorder="1" applyAlignment="1">
      <alignment horizontal="centerContinuous"/>
    </xf>
    <xf numFmtId="44" fontId="3" fillId="0" borderId="10" xfId="0" applyNumberFormat="1" applyFont="1" applyBorder="1"/>
    <xf numFmtId="9" fontId="3" fillId="0" borderId="10" xfId="2" applyFont="1" applyFill="1" applyBorder="1"/>
    <xf numFmtId="44" fontId="3" fillId="0" borderId="10" xfId="1" applyFont="1" applyFill="1" applyBorder="1"/>
    <xf numFmtId="9" fontId="3" fillId="0" borderId="11" xfId="2" applyFont="1" applyFill="1" applyBorder="1"/>
    <xf numFmtId="0" fontId="9" fillId="0" borderId="0" xfId="0" applyFont="1" applyAlignment="1">
      <alignment horizontal="centerContinuous" vertical="distributed"/>
    </xf>
    <xf numFmtId="0" fontId="9" fillId="0" borderId="0" xfId="0" applyFont="1" applyAlignment="1">
      <alignment vertical="center"/>
    </xf>
    <xf numFmtId="0" fontId="3" fillId="0" borderId="8" xfId="0" applyFont="1" applyBorder="1" applyAlignment="1">
      <alignment horizontal="centerContinuous"/>
    </xf>
    <xf numFmtId="0" fontId="3" fillId="0" borderId="2" xfId="0" applyFont="1" applyBorder="1" applyAlignment="1">
      <alignment horizontal="centerContinuous"/>
    </xf>
    <xf numFmtId="0" fontId="3" fillId="0" borderId="0" xfId="0" applyFont="1" applyAlignment="1">
      <alignment horizontal="centerContinuous" wrapText="1"/>
    </xf>
    <xf numFmtId="44" fontId="3" fillId="0" borderId="11" xfId="1" applyFont="1" applyFill="1" applyBorder="1"/>
    <xf numFmtId="44" fontId="3" fillId="0" borderId="16" xfId="1" applyFont="1" applyFill="1" applyBorder="1"/>
    <xf numFmtId="44" fontId="3" fillId="0" borderId="1" xfId="1" applyFont="1" applyFill="1" applyBorder="1"/>
    <xf numFmtId="44" fontId="3" fillId="0" borderId="3" xfId="1" applyFont="1" applyFill="1" applyBorder="1"/>
    <xf numFmtId="0" fontId="9" fillId="0" borderId="0" xfId="0" applyFont="1" applyAlignment="1">
      <alignment horizontal="centerContinuous" vertical="center"/>
    </xf>
    <xf numFmtId="0" fontId="3" fillId="0" borderId="12" xfId="0" applyFont="1" applyBorder="1" applyAlignment="1">
      <alignment horizontal="centerContinuous" wrapText="1"/>
    </xf>
    <xf numFmtId="44" fontId="3" fillId="0" borderId="15" xfId="1" applyFont="1" applyFill="1" applyBorder="1"/>
    <xf numFmtId="0" fontId="4" fillId="0" borderId="0" xfId="0" applyFont="1" applyAlignment="1">
      <alignment horizontal="centerContinuous" vertical="center"/>
    </xf>
    <xf numFmtId="44" fontId="3" fillId="0" borderId="17" xfId="1" applyFont="1" applyFill="1" applyBorder="1"/>
    <xf numFmtId="44" fontId="3" fillId="0" borderId="15" xfId="0" applyNumberFormat="1" applyFont="1" applyBorder="1"/>
    <xf numFmtId="0" fontId="0" fillId="0" borderId="0" xfId="0" applyAlignment="1">
      <alignment horizontal="left"/>
    </xf>
    <xf numFmtId="44" fontId="0" fillId="0" borderId="3" xfId="1" applyFont="1" applyFill="1" applyBorder="1" applyAlignment="1">
      <alignment horizontal="right"/>
    </xf>
    <xf numFmtId="0" fontId="3" fillId="0" borderId="6" xfId="0" applyFont="1" applyBorder="1"/>
    <xf numFmtId="0" fontId="0" fillId="2" borderId="8" xfId="0" applyFill="1" applyBorder="1" applyProtection="1">
      <protection locked="0"/>
    </xf>
    <xf numFmtId="3" fontId="0" fillId="0" borderId="0" xfId="0" applyNumberFormat="1" applyAlignment="1">
      <alignment horizontal="right"/>
    </xf>
    <xf numFmtId="44" fontId="2" fillId="0" borderId="11" xfId="1" applyFont="1" applyFill="1" applyBorder="1"/>
    <xf numFmtId="44" fontId="3" fillId="0" borderId="3" xfId="1" applyFont="1" applyFill="1" applyBorder="1" applyAlignment="1">
      <alignment horizontal="right"/>
    </xf>
    <xf numFmtId="0" fontId="3" fillId="0" borderId="7" xfId="0" applyFont="1" applyBorder="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44" fontId="0" fillId="0" borderId="0" xfId="1" applyFont="1" applyFill="1" applyBorder="1" applyProtection="1">
      <protection locked="0"/>
    </xf>
    <xf numFmtId="3" fontId="0" fillId="0" borderId="0" xfId="0" applyNumberFormat="1" applyProtection="1">
      <protection locked="0"/>
    </xf>
    <xf numFmtId="0" fontId="3" fillId="0" borderId="0" xfId="0" applyFont="1" applyAlignment="1">
      <alignment wrapText="1"/>
    </xf>
    <xf numFmtId="0" fontId="9" fillId="0" borderId="0" xfId="0" applyFont="1" applyAlignment="1">
      <alignment vertical="distributed"/>
    </xf>
    <xf numFmtId="0" fontId="14" fillId="0" borderId="0" xfId="0" applyFont="1" applyAlignment="1">
      <alignment vertical="center"/>
    </xf>
    <xf numFmtId="44" fontId="15" fillId="0" borderId="0" xfId="0" applyNumberFormat="1" applyFont="1" applyAlignment="1">
      <alignment horizontal="centerContinuous" wrapText="1"/>
    </xf>
    <xf numFmtId="0" fontId="0" fillId="0" borderId="0" xfId="0" applyAlignment="1" applyProtection="1">
      <alignment horizontal="centerContinuous"/>
      <protection locked="0"/>
    </xf>
    <xf numFmtId="0" fontId="3" fillId="0" borderId="0" xfId="0" applyFont="1" applyAlignment="1" applyProtection="1">
      <alignment horizontal="centerContinuous"/>
      <protection locked="0"/>
    </xf>
    <xf numFmtId="0" fontId="0" fillId="0" borderId="0" xfId="0" applyAlignment="1">
      <alignment horizontal="centerContinuous" wrapText="1"/>
    </xf>
    <xf numFmtId="0" fontId="0" fillId="2" borderId="3" xfId="0" applyFill="1" applyBorder="1" applyAlignment="1" applyProtection="1">
      <alignment horizontal="right"/>
      <protection locked="0"/>
    </xf>
    <xf numFmtId="44" fontId="0" fillId="2" borderId="11" xfId="0" applyNumberFormat="1" applyFill="1" applyBorder="1" applyAlignment="1" applyProtection="1">
      <alignment horizontal="right"/>
      <protection locked="0"/>
    </xf>
    <xf numFmtId="164" fontId="3" fillId="0" borderId="23" xfId="1" applyNumberFormat="1" applyFont="1" applyFill="1" applyBorder="1"/>
    <xf numFmtId="44" fontId="3" fillId="0" borderId="24" xfId="1" applyFont="1" applyFill="1" applyBorder="1"/>
    <xf numFmtId="44" fontId="3" fillId="0" borderId="11" xfId="0" applyNumberFormat="1" applyFont="1" applyBorder="1"/>
    <xf numFmtId="0" fontId="15" fillId="0" borderId="0" xfId="0" applyFont="1" applyAlignment="1">
      <alignment vertical="center"/>
    </xf>
    <xf numFmtId="0" fontId="3" fillId="0" borderId="0" xfId="0" applyFont="1" applyAlignment="1">
      <alignment vertical="distributed"/>
    </xf>
    <xf numFmtId="44" fontId="0" fillId="0" borderId="0" xfId="0" applyNumberFormat="1" applyAlignment="1">
      <alignment vertical="distributed"/>
    </xf>
    <xf numFmtId="44" fontId="0" fillId="0" borderId="21" xfId="1" applyFont="1" applyFill="1" applyBorder="1" applyAlignment="1">
      <alignment horizontal="right"/>
    </xf>
    <xf numFmtId="44" fontId="3" fillId="0" borderId="15" xfId="1" applyFont="1" applyFill="1" applyBorder="1" applyAlignment="1">
      <alignment horizontal="right"/>
    </xf>
    <xf numFmtId="44" fontId="0" fillId="0" borderId="22" xfId="1" applyFont="1" applyBorder="1"/>
    <xf numFmtId="44" fontId="3" fillId="0" borderId="22" xfId="0" applyNumberFormat="1" applyFont="1" applyBorder="1"/>
    <xf numFmtId="0" fontId="0" fillId="2" borderId="0" xfId="0" applyFill="1" applyAlignment="1" applyProtection="1">
      <alignment wrapText="1"/>
      <protection locked="0"/>
    </xf>
    <xf numFmtId="0" fontId="0" fillId="2" borderId="3" xfId="0" applyFill="1" applyBorder="1" applyAlignment="1" applyProtection="1">
      <alignment wrapText="1"/>
      <protection locked="0"/>
    </xf>
    <xf numFmtId="0" fontId="0" fillId="2" borderId="20" xfId="0" applyFill="1" applyBorder="1" applyAlignment="1" applyProtection="1">
      <alignment wrapText="1"/>
      <protection locked="0"/>
    </xf>
    <xf numFmtId="0" fontId="3" fillId="0" borderId="11" xfId="0" applyFont="1" applyBorder="1"/>
    <xf numFmtId="44" fontId="3" fillId="0" borderId="16" xfId="0" applyNumberFormat="1" applyFont="1" applyBorder="1"/>
    <xf numFmtId="0" fontId="8" fillId="5" borderId="14" xfId="0" applyFont="1" applyFill="1" applyBorder="1" applyAlignment="1">
      <alignment wrapText="1"/>
    </xf>
    <xf numFmtId="0" fontId="8" fillId="5" borderId="8" xfId="0" applyFont="1" applyFill="1" applyBorder="1" applyAlignment="1">
      <alignment wrapText="1"/>
    </xf>
    <xf numFmtId="0" fontId="8" fillId="5" borderId="2" xfId="0" applyFont="1" applyFill="1" applyBorder="1" applyAlignment="1">
      <alignment wrapText="1"/>
    </xf>
    <xf numFmtId="44" fontId="0" fillId="5" borderId="15" xfId="1" applyFont="1" applyFill="1" applyBorder="1" applyAlignment="1" applyProtection="1">
      <alignment horizontal="right"/>
      <protection locked="0"/>
    </xf>
    <xf numFmtId="44" fontId="0" fillId="5" borderId="1" xfId="1" applyFont="1" applyFill="1" applyBorder="1" applyAlignment="1" applyProtection="1">
      <alignment horizontal="right"/>
      <protection locked="0"/>
    </xf>
    <xf numFmtId="44" fontId="0" fillId="5" borderId="15" xfId="1" applyFont="1" applyFill="1" applyBorder="1" applyProtection="1">
      <protection locked="0"/>
    </xf>
    <xf numFmtId="44" fontId="0" fillId="4" borderId="15" xfId="0" applyNumberFormat="1" applyFill="1" applyBorder="1" applyProtection="1">
      <protection locked="0"/>
    </xf>
    <xf numFmtId="9" fontId="0" fillId="4" borderId="4" xfId="2" applyFont="1" applyFill="1" applyBorder="1" applyProtection="1">
      <protection locked="0"/>
    </xf>
    <xf numFmtId="44" fontId="0" fillId="4" borderId="13" xfId="0" applyNumberFormat="1" applyFill="1" applyBorder="1" applyProtection="1">
      <protection locked="0"/>
    </xf>
    <xf numFmtId="44" fontId="0" fillId="4" borderId="1" xfId="1" applyFont="1" applyFill="1" applyBorder="1" applyProtection="1">
      <protection locked="0"/>
    </xf>
    <xf numFmtId="44" fontId="0" fillId="4" borderId="1" xfId="1" applyFont="1" applyFill="1" applyBorder="1" applyAlignment="1" applyProtection="1">
      <alignment horizontal="right"/>
      <protection locked="0"/>
    </xf>
    <xf numFmtId="0" fontId="8" fillId="6" borderId="15" xfId="0" applyFont="1" applyFill="1" applyBorder="1" applyAlignment="1">
      <alignment wrapText="1"/>
    </xf>
    <xf numFmtId="44" fontId="0" fillId="6" borderId="15" xfId="0" applyNumberFormat="1" applyFill="1" applyBorder="1" applyProtection="1">
      <protection locked="0"/>
    </xf>
    <xf numFmtId="0" fontId="6" fillId="2" borderId="21" xfId="0" applyFont="1" applyFill="1" applyBorder="1" applyAlignment="1" applyProtection="1">
      <alignment wrapText="1"/>
      <protection locked="0"/>
    </xf>
    <xf numFmtId="0" fontId="0" fillId="2" borderId="21" xfId="0" applyFill="1" applyBorder="1" applyAlignment="1" applyProtection="1">
      <alignment wrapText="1"/>
      <protection locked="0"/>
    </xf>
    <xf numFmtId="0" fontId="6" fillId="2" borderId="0" xfId="0" applyFont="1" applyFill="1" applyAlignment="1" applyProtection="1">
      <alignment wrapText="1"/>
      <protection locked="0"/>
    </xf>
    <xf numFmtId="0" fontId="6" fillId="2" borderId="3" xfId="0" applyFont="1" applyFill="1" applyBorder="1" applyAlignment="1" applyProtection="1">
      <alignment wrapText="1"/>
      <protection locked="0"/>
    </xf>
    <xf numFmtId="0" fontId="3" fillId="0" borderId="23" xfId="0" applyFont="1" applyBorder="1" applyAlignment="1">
      <alignment wrapText="1"/>
    </xf>
    <xf numFmtId="0" fontId="3" fillId="0" borderId="2" xfId="0" applyFont="1" applyBorder="1" applyAlignment="1">
      <alignment wrapText="1"/>
    </xf>
    <xf numFmtId="0" fontId="3" fillId="6" borderId="14" xfId="0" applyFont="1" applyFill="1" applyBorder="1" applyAlignment="1">
      <alignment wrapText="1"/>
    </xf>
    <xf numFmtId="0" fontId="3" fillId="6" borderId="8" xfId="0" applyFont="1" applyFill="1" applyBorder="1" applyAlignment="1">
      <alignment wrapText="1"/>
    </xf>
    <xf numFmtId="44" fontId="0" fillId="5" borderId="3" xfId="1" applyFont="1" applyFill="1" applyBorder="1" applyProtection="1">
      <protection locked="0"/>
    </xf>
    <xf numFmtId="0" fontId="3" fillId="4" borderId="14" xfId="0" applyFont="1" applyFill="1" applyBorder="1" applyAlignment="1">
      <alignment wrapText="1"/>
    </xf>
    <xf numFmtId="0" fontId="3" fillId="4" borderId="8" xfId="0" applyFont="1" applyFill="1" applyBorder="1" applyAlignment="1">
      <alignment wrapText="1"/>
    </xf>
    <xf numFmtId="44" fontId="0" fillId="4" borderId="15" xfId="1" applyFont="1" applyFill="1" applyBorder="1" applyProtection="1">
      <protection locked="0"/>
    </xf>
    <xf numFmtId="44" fontId="0" fillId="4" borderId="14" xfId="1" applyFont="1" applyFill="1" applyBorder="1" applyProtection="1">
      <protection locked="0"/>
    </xf>
    <xf numFmtId="44" fontId="0" fillId="4" borderId="7" xfId="1" applyFont="1" applyFill="1" applyBorder="1" applyProtection="1">
      <protection locked="0"/>
    </xf>
    <xf numFmtId="44" fontId="0" fillId="6" borderId="15" xfId="1" applyFont="1" applyFill="1" applyBorder="1" applyProtection="1">
      <protection locked="0"/>
    </xf>
    <xf numFmtId="0" fontId="0" fillId="0" borderId="3" xfId="0" applyBorder="1" applyAlignment="1">
      <alignment wrapText="1"/>
    </xf>
    <xf numFmtId="0" fontId="3" fillId="0" borderId="25" xfId="0" applyFont="1" applyBorder="1" applyAlignment="1">
      <alignment horizontal="centerContinuous" wrapText="1"/>
    </xf>
    <xf numFmtId="44" fontId="0" fillId="2" borderId="27" xfId="1" applyFont="1" applyFill="1" applyBorder="1" applyProtection="1">
      <protection locked="0"/>
    </xf>
    <xf numFmtId="44" fontId="3" fillId="0" borderId="28" xfId="1" applyFont="1" applyFill="1" applyBorder="1"/>
    <xf numFmtId="0" fontId="3" fillId="2" borderId="26" xfId="0" applyFont="1" applyFill="1" applyBorder="1" applyAlignment="1">
      <alignment wrapText="1"/>
    </xf>
    <xf numFmtId="44" fontId="0" fillId="5" borderId="1" xfId="1" applyFont="1" applyFill="1" applyBorder="1" applyProtection="1">
      <protection locked="0"/>
    </xf>
    <xf numFmtId="0" fontId="8" fillId="6" borderId="8" xfId="0" applyFont="1" applyFill="1" applyBorder="1" applyAlignment="1">
      <alignment wrapText="1"/>
    </xf>
    <xf numFmtId="0" fontId="3" fillId="0" borderId="2" xfId="0" applyFont="1" applyBorder="1" applyAlignment="1">
      <alignment horizontal="left" wrapText="1"/>
    </xf>
    <xf numFmtId="44" fontId="0" fillId="4" borderId="1" xfId="0" applyNumberFormat="1" applyFill="1" applyBorder="1" applyAlignment="1" applyProtection="1">
      <alignment wrapText="1"/>
      <protection locked="0"/>
    </xf>
    <xf numFmtId="44" fontId="0" fillId="6" borderId="15" xfId="0" applyNumberFormat="1" applyFill="1" applyBorder="1" applyAlignment="1" applyProtection="1">
      <alignment wrapText="1"/>
      <protection locked="0"/>
    </xf>
    <xf numFmtId="0" fontId="3" fillId="2" borderId="7" xfId="0" applyFont="1" applyFill="1" applyBorder="1" applyAlignment="1">
      <alignment wrapText="1"/>
    </xf>
    <xf numFmtId="0" fontId="3" fillId="7" borderId="0" xfId="0" applyFont="1" applyFill="1" applyAlignment="1">
      <alignment horizontal="centerContinuous" wrapText="1"/>
    </xf>
    <xf numFmtId="44" fontId="0" fillId="4" borderId="1" xfId="0" applyNumberFormat="1" applyFill="1" applyBorder="1" applyProtection="1">
      <protection locked="0"/>
    </xf>
    <xf numFmtId="0" fontId="3" fillId="0" borderId="20" xfId="0" applyFont="1" applyBorder="1" applyAlignment="1">
      <alignment horizontal="centerContinuous"/>
    </xf>
    <xf numFmtId="0" fontId="3" fillId="0" borderId="21" xfId="0" applyFont="1" applyBorder="1" applyAlignment="1">
      <alignment wrapText="1"/>
    </xf>
    <xf numFmtId="0" fontId="0" fillId="0" borderId="29" xfId="0" applyBorder="1" applyAlignment="1">
      <alignment wrapText="1"/>
    </xf>
    <xf numFmtId="0" fontId="3" fillId="2" borderId="15" xfId="0" applyFont="1" applyFill="1" applyBorder="1" applyAlignment="1">
      <alignment wrapText="1"/>
    </xf>
    <xf numFmtId="0" fontId="8" fillId="5" borderId="15" xfId="0" applyFont="1" applyFill="1" applyBorder="1" applyAlignment="1">
      <alignment wrapText="1"/>
    </xf>
    <xf numFmtId="0" fontId="8" fillId="5" borderId="3" xfId="0" applyFont="1" applyFill="1" applyBorder="1" applyAlignment="1">
      <alignment wrapText="1"/>
    </xf>
    <xf numFmtId="0" fontId="8" fillId="5" borderId="21" xfId="0" applyFont="1" applyFill="1" applyBorder="1" applyAlignment="1">
      <alignment wrapText="1"/>
    </xf>
    <xf numFmtId="0" fontId="3" fillId="4" borderId="15" xfId="0" applyFont="1" applyFill="1" applyBorder="1" applyAlignment="1">
      <alignment wrapText="1"/>
    </xf>
    <xf numFmtId="0" fontId="3" fillId="4" borderId="3" xfId="0" applyFont="1" applyFill="1" applyBorder="1" applyAlignment="1">
      <alignment wrapText="1"/>
    </xf>
    <xf numFmtId="0" fontId="3" fillId="4" borderId="21" xfId="0" applyFont="1" applyFill="1" applyBorder="1" applyAlignment="1">
      <alignment wrapText="1"/>
    </xf>
    <xf numFmtId="0" fontId="8" fillId="6" borderId="21" xfId="0" applyFont="1" applyFill="1" applyBorder="1" applyAlignment="1">
      <alignment wrapText="1"/>
    </xf>
    <xf numFmtId="8" fontId="12" fillId="2" borderId="7" xfId="0" applyNumberFormat="1" applyFont="1" applyFill="1" applyBorder="1" applyProtection="1">
      <protection locked="0"/>
    </xf>
    <xf numFmtId="8" fontId="12" fillId="2" borderId="8" xfId="0" applyNumberFormat="1" applyFont="1" applyFill="1" applyBorder="1" applyAlignment="1" applyProtection="1">
      <alignment wrapText="1"/>
      <protection locked="0"/>
    </xf>
    <xf numFmtId="44" fontId="12" fillId="2" borderId="14" xfId="0" applyNumberFormat="1" applyFont="1" applyFill="1" applyBorder="1" applyProtection="1">
      <protection locked="0"/>
    </xf>
    <xf numFmtId="9" fontId="0" fillId="2" borderId="6" xfId="2" applyFont="1" applyFill="1" applyBorder="1" applyProtection="1">
      <protection locked="0"/>
    </xf>
    <xf numFmtId="44" fontId="0" fillId="0" borderId="8" xfId="1" applyFont="1" applyFill="1" applyBorder="1" applyAlignment="1">
      <alignment horizontal="right"/>
    </xf>
    <xf numFmtId="44" fontId="0" fillId="5" borderId="14" xfId="1" applyFont="1" applyFill="1" applyBorder="1" applyAlignment="1" applyProtection="1">
      <alignment horizontal="right"/>
      <protection locked="0"/>
    </xf>
    <xf numFmtId="44" fontId="0" fillId="5" borderId="7" xfId="1" applyFont="1" applyFill="1" applyBorder="1" applyAlignment="1" applyProtection="1">
      <alignment horizontal="right"/>
      <protection locked="0"/>
    </xf>
    <xf numFmtId="44" fontId="0" fillId="4" borderId="14" xfId="0" applyNumberFormat="1" applyFill="1" applyBorder="1" applyProtection="1">
      <protection locked="0"/>
    </xf>
    <xf numFmtId="9" fontId="0" fillId="4" borderId="6" xfId="2" applyFont="1" applyFill="1" applyBorder="1" applyProtection="1">
      <protection locked="0"/>
    </xf>
    <xf numFmtId="44" fontId="0" fillId="0" borderId="7" xfId="1" applyFont="1" applyFill="1" applyBorder="1" applyAlignment="1">
      <alignment horizontal="right"/>
    </xf>
    <xf numFmtId="44" fontId="0" fillId="6" borderId="14" xfId="0" applyNumberFormat="1" applyFill="1" applyBorder="1" applyProtection="1">
      <protection locked="0"/>
    </xf>
    <xf numFmtId="0" fontId="8" fillId="0" borderId="30" xfId="0" applyFont="1" applyBorder="1" applyAlignment="1">
      <alignment wrapText="1"/>
    </xf>
    <xf numFmtId="0" fontId="0" fillId="0" borderId="31" xfId="0" applyBorder="1" applyAlignment="1">
      <alignment wrapText="1"/>
    </xf>
    <xf numFmtId="0" fontId="8" fillId="2" borderId="32" xfId="0" applyFont="1" applyFill="1" applyBorder="1" applyAlignment="1">
      <alignment wrapText="1"/>
    </xf>
    <xf numFmtId="0" fontId="8" fillId="2" borderId="33" xfId="0" applyFont="1" applyFill="1" applyBorder="1" applyAlignment="1">
      <alignment wrapText="1"/>
    </xf>
    <xf numFmtId="0" fontId="8" fillId="2" borderId="31" xfId="0" applyFont="1" applyFill="1" applyBorder="1" applyAlignment="1">
      <alignment wrapText="1"/>
    </xf>
    <xf numFmtId="0" fontId="8" fillId="5" borderId="32" xfId="0" applyFont="1" applyFill="1" applyBorder="1" applyAlignment="1">
      <alignment wrapText="1"/>
    </xf>
    <xf numFmtId="0" fontId="8" fillId="5" borderId="31" xfId="0" applyFont="1" applyFill="1" applyBorder="1" applyAlignment="1">
      <alignment wrapText="1"/>
    </xf>
    <xf numFmtId="0" fontId="8" fillId="5" borderId="30" xfId="0" applyFont="1" applyFill="1" applyBorder="1" applyAlignment="1">
      <alignment wrapText="1"/>
    </xf>
    <xf numFmtId="0" fontId="8" fillId="4" borderId="32" xfId="0" applyFont="1" applyFill="1" applyBorder="1" applyAlignment="1">
      <alignment wrapText="1"/>
    </xf>
    <xf numFmtId="0" fontId="8" fillId="4" borderId="33" xfId="0" applyFont="1" applyFill="1" applyBorder="1" applyAlignment="1">
      <alignment wrapText="1"/>
    </xf>
    <xf numFmtId="0" fontId="8" fillId="4" borderId="34" xfId="0" applyFont="1" applyFill="1" applyBorder="1" applyAlignment="1">
      <alignment wrapText="1"/>
    </xf>
    <xf numFmtId="0" fontId="8" fillId="4" borderId="31" xfId="0" applyFont="1" applyFill="1" applyBorder="1" applyAlignment="1">
      <alignment wrapText="1"/>
    </xf>
    <xf numFmtId="0" fontId="8" fillId="6" borderId="35" xfId="0" applyFont="1" applyFill="1" applyBorder="1" applyAlignment="1">
      <alignment wrapText="1"/>
    </xf>
    <xf numFmtId="0" fontId="8" fillId="6" borderId="36" xfId="0" applyFont="1" applyFill="1" applyBorder="1" applyAlignment="1">
      <alignment wrapText="1"/>
    </xf>
    <xf numFmtId="1" fontId="12" fillId="0" borderId="1" xfId="0" applyNumberFormat="1" applyFont="1" applyBorder="1"/>
    <xf numFmtId="44" fontId="12" fillId="0" borderId="1" xfId="0" applyNumberFormat="1" applyFont="1" applyBorder="1"/>
    <xf numFmtId="0" fontId="17" fillId="3" borderId="1" xfId="0" applyFont="1" applyFill="1" applyBorder="1"/>
    <xf numFmtId="0" fontId="3" fillId="0" borderId="3" xfId="0" applyFont="1" applyBorder="1" applyAlignment="1">
      <alignment wrapText="1"/>
    </xf>
    <xf numFmtId="0" fontId="18" fillId="0" borderId="0" xfId="0" applyFont="1" applyAlignment="1">
      <alignment horizontal="left"/>
    </xf>
    <xf numFmtId="0" fontId="19" fillId="0" borderId="0" xfId="0" applyFont="1" applyAlignment="1">
      <alignment vertical="center"/>
    </xf>
    <xf numFmtId="0" fontId="21" fillId="0" borderId="0" xfId="5" applyFont="1"/>
    <xf numFmtId="0" fontId="0" fillId="0" borderId="0" xfId="0" applyAlignment="1">
      <alignment vertical="top"/>
    </xf>
    <xf numFmtId="0" fontId="21" fillId="0" borderId="0" xfId="5" applyFont="1" applyAlignment="1">
      <alignment vertical="center"/>
    </xf>
    <xf numFmtId="0" fontId="5" fillId="0" borderId="0" xfId="4" applyFont="1" applyAlignment="1">
      <alignment vertical="center" wrapText="1"/>
    </xf>
    <xf numFmtId="44" fontId="15" fillId="0" borderId="0" xfId="0" applyNumberFormat="1" applyFont="1" applyAlignment="1">
      <alignment horizontal="centerContinuous" vertical="center" wrapText="1"/>
    </xf>
    <xf numFmtId="0" fontId="0" fillId="0" borderId="0" xfId="0" applyAlignment="1" applyProtection="1">
      <alignment horizontal="centerContinuous" vertical="center"/>
      <protection locked="0"/>
    </xf>
    <xf numFmtId="0" fontId="0" fillId="0" borderId="0" xfId="0" applyAlignment="1" applyProtection="1">
      <alignment vertical="top" wrapText="1"/>
      <protection locked="0"/>
    </xf>
    <xf numFmtId="0" fontId="22" fillId="8" borderId="1" xfId="0" applyFont="1" applyFill="1" applyBorder="1" applyAlignment="1" applyProtection="1">
      <alignment wrapText="1"/>
      <protection locked="0"/>
    </xf>
    <xf numFmtId="0" fontId="22" fillId="8" borderId="37" xfId="0" applyFont="1" applyFill="1" applyBorder="1" applyAlignment="1" applyProtection="1">
      <alignment wrapText="1"/>
      <protection locked="0"/>
    </xf>
    <xf numFmtId="44" fontId="22" fillId="8" borderId="27" xfId="0" applyNumberFormat="1" applyFont="1" applyFill="1" applyBorder="1" applyProtection="1">
      <protection locked="0"/>
    </xf>
    <xf numFmtId="0" fontId="6" fillId="0" borderId="0" xfId="0" applyFont="1" applyProtection="1">
      <protection locked="0"/>
    </xf>
    <xf numFmtId="44" fontId="6" fillId="0" borderId="0" xfId="0" applyNumberFormat="1" applyFont="1" applyAlignment="1" applyProtection="1">
      <alignment wrapText="1"/>
      <protection locked="0"/>
    </xf>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horizontal="left" wrapText="1"/>
    </xf>
    <xf numFmtId="0" fontId="23" fillId="0" borderId="18" xfId="3" applyFont="1" applyBorder="1" applyAlignment="1">
      <alignment vertical="top" wrapText="1"/>
    </xf>
    <xf numFmtId="0" fontId="4" fillId="0" borderId="5" xfId="0" applyFont="1" applyBorder="1" applyAlignment="1"/>
    <xf numFmtId="0" fontId="4" fillId="0" borderId="20" xfId="0" applyFont="1" applyBorder="1" applyAlignment="1"/>
    <xf numFmtId="0" fontId="4" fillId="0" borderId="6" xfId="0" applyFont="1" applyBorder="1" applyAlignment="1"/>
    <xf numFmtId="0" fontId="4" fillId="0" borderId="7" xfId="0" applyFont="1" applyBorder="1" applyAlignment="1"/>
  </cellXfs>
  <cellStyles count="6">
    <cellStyle name="Currency" xfId="1" builtinId="4"/>
    <cellStyle name="Hyperlink" xfId="5" builtinId="8"/>
    <cellStyle name="Normal" xfId="0" builtinId="0"/>
    <cellStyle name="Normal 2" xfId="3" xr:uid="{00000000-0005-0000-0000-000003000000}"/>
    <cellStyle name="Normal 3" xfId="4" xr:uid="{00000000-0005-0000-0000-000004000000}"/>
    <cellStyle name="Percent" xfId="2" builtinId="5"/>
  </cellStyles>
  <dxfs count="128">
    <dxf>
      <numFmt numFmtId="34" formatCode="_(&quot;$&quot;* #,##0.00_);_(&quot;$&quot;* \(#,##0.00\);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ck">
          <color indexed="64"/>
        </left>
        <right style="thin">
          <color indexed="64"/>
        </right>
        <top style="thin">
          <color indexed="64"/>
        </top>
        <bottom style="thin">
          <color indexed="64"/>
        </bottom>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ck">
          <color indexed="64"/>
        </left>
        <right style="thin">
          <color indexed="64"/>
        </right>
        <top style="thin">
          <color indexed="64"/>
        </top>
        <bottom style="thin">
          <color indexed="64"/>
        </bottom>
        <vertical/>
        <horizontal style="thin">
          <color indexed="64"/>
        </horizontal>
      </border>
    </dxf>
    <dxf>
      <border diagonalUp="0" diagonalDown="0">
        <left style="thick">
          <color indexed="64"/>
        </lef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auto="1"/>
      </font>
      <fill>
        <patternFill patternType="none">
          <bgColor auto="1"/>
        </patternFill>
      </fill>
    </dxf>
    <dxf>
      <font>
        <color rgb="FFFF0000"/>
      </font>
    </dxf>
    <dxf>
      <font>
        <strike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ck">
          <color indexed="64"/>
        </right>
        <top style="thin">
          <color indexed="64"/>
        </top>
        <bottom style="thin">
          <color indexed="64"/>
        </bottom>
      </border>
    </dxf>
    <dxf>
      <font>
        <strike val="0"/>
        <outline val="0"/>
        <shadow val="0"/>
        <u val="none"/>
        <vertAlign val="baseline"/>
        <sz val="12"/>
        <color theme="1"/>
        <name val="Calibri"/>
        <scheme val="minor"/>
      </font>
      <border diagonalUp="0" diagonalDown="0">
        <left style="thick">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2"/>
        <color theme="1"/>
        <name val="Calibri"/>
        <scheme val="minor"/>
      </font>
      <numFmt numFmtId="34" formatCode="_(&quot;$&quot;* #,##0.00_);_(&quot;$&quot;* \(#,##0.00\);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9" tint="0.79998168889431442"/>
        </patternFill>
      </fill>
      <border diagonalUp="0" diagonalDown="0">
        <left style="thick">
          <color indexed="64"/>
        </left>
        <right style="thick">
          <color indexed="64"/>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strike val="0"/>
        <outline val="0"/>
        <shadow val="0"/>
        <u val="none"/>
        <vertAlign val="baseline"/>
        <sz val="12"/>
        <color theme="1"/>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ck">
          <color indexed="64"/>
        </right>
        <top style="thin">
          <color indexed="64"/>
        </top>
        <bottom style="thin">
          <color indexed="64"/>
        </bottom>
      </border>
    </dxf>
    <dxf>
      <font>
        <strike val="0"/>
        <outline val="0"/>
        <shadow val="0"/>
        <u val="none"/>
        <vertAlign val="baseline"/>
        <sz val="12"/>
        <color theme="1"/>
      </font>
      <numFmt numFmtId="34" formatCode="_(&quot;$&quot;* #,##0.00_);_(&quot;$&quot;* \(#,##0.00\);_(&quot;$&quot;* &quot;-&quot;??_);_(@_)"/>
      <fill>
        <patternFill patternType="solid">
          <fgColor indexed="64"/>
          <bgColor theme="4" tint="0.79998168889431442"/>
        </patternFill>
      </fill>
      <alignment horizontal="general" vertical="bottom" textRotation="0" wrapText="1" indent="0" justifyLastLine="0" shrinkToFit="0" readingOrder="0"/>
      <border diagonalUp="0" diagonalDown="0">
        <left style="thick">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theme="1"/>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2"/>
        <color theme="1"/>
      </font>
      <numFmt numFmtId="34" formatCode="_(&quot;$&quot;* #,##0.00_);_(&quot;$&quot;* \(#,##0.00\);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border diagonalUp="0" diagonalDown="0">
        <left style="thick">
          <color indexed="64"/>
        </left>
        <right style="thick">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strike val="0"/>
        <outline val="0"/>
        <shadow val="0"/>
        <u val="none"/>
        <vertAlign val="baseline"/>
        <sz val="12"/>
        <color theme="1"/>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fill>
        <patternFill patternType="none">
          <fgColor indexed="64"/>
          <bgColor auto="1"/>
        </patternFill>
      </fill>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left style="thick">
          <color indexed="64"/>
        </left>
        <right style="thin">
          <color indexed="64"/>
        </right>
        <top style="thin">
          <color indexed="64"/>
        </top>
        <bottom style="thin">
          <color indexed="64"/>
        </bottom>
        <vertical/>
        <horizontal style="thin">
          <color indexed="64"/>
        </horizontal>
      </border>
    </dxf>
    <dxf>
      <numFmt numFmtId="34" formatCode="_(&quot;$&quot;* #,##0.00_);_(&quot;$&quot;* \(#,##0.00\);_(&quot;$&quot;*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5" formatCode="_(* #,##0.00_);_(* \(#,##0.00\);_(* &quot;-&quot;??_);_(@_)"/>
      <fill>
        <patternFill patternType="none">
          <fgColor indexed="64"/>
          <bgColor auto="1"/>
        </patternFill>
      </fill>
      <border diagonalUp="0" diagonalDown="0">
        <left style="thick">
          <color indexed="64"/>
        </left>
        <right style="thick">
          <color indexed="64"/>
        </right>
        <top/>
        <bottom/>
        <vertical/>
        <horizontal/>
      </border>
    </dxf>
    <dxf>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color rgb="FFFF0000"/>
      </font>
    </dxf>
    <dxf>
      <font>
        <color rgb="FFFF0000"/>
      </font>
    </dxf>
    <dxf>
      <numFmt numFmtId="34" formatCode="_(&quot;$&quot;* #,##0.00_);_(&quot;$&quot;* \(#,##0.00\);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numFmt numFmtId="34" formatCode="_(&quot;$&quot;* #,##0.00_);_(&quot;$&quot;* \(#,##0.00\);_(&quot;$&quot;* &quot;-&quot;??_);_(@_)"/>
      <fill>
        <patternFill patternType="solid">
          <fgColor indexed="64"/>
          <bgColor theme="4" tint="0.79998168889431442"/>
        </patternFill>
      </fill>
      <border diagonalUp="0" diagonalDown="0">
        <left style="thick">
          <color indexed="64"/>
        </left>
        <right style="thin">
          <color indexed="64"/>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7" tint="0.79998168889431442"/>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style="thick">
          <color auto="1"/>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9" tint="0.79998168889431442"/>
        </patternFill>
      </fill>
      <border diagonalUp="0" diagonalDown="0">
        <left style="thick">
          <color auto="1"/>
        </left>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bottom style="thin">
          <color indexed="64"/>
        </bottom>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color rgb="FFFF0000"/>
      </font>
    </dxf>
    <dxf>
      <font>
        <color rgb="FFFF0000"/>
      </font>
    </dxf>
    <dxf>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ck">
          <color indexed="64"/>
        </right>
        <top style="thin">
          <color indexed="64"/>
        </top>
        <bottom style="thin">
          <color indexed="64"/>
        </bottom>
      </border>
    </dxf>
    <dxf>
      <numFmt numFmtId="34" formatCode="_(&quot;$&quot;* #,##0.00_);_(&quot;$&quot;* \(#,##0.00\);_(&quot;$&quot;* &quot;-&quot;??_);_(@_)"/>
      <fill>
        <patternFill patternType="solid">
          <fgColor indexed="64"/>
          <bgColor theme="4" tint="0.79998168889431442"/>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fill>
        <patternFill patternType="none">
          <fgColor indexed="64"/>
          <bgColor auto="1"/>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164" formatCode="_(&quot;$&quot;* #,##0_);_(&quot;$&quot;* \(#,##0\);_(&quot;$&quot;* &quot;-&quot;??_);_(@_)"/>
      <fill>
        <patternFill patternType="none">
          <fgColor indexed="64"/>
          <bgColor auto="1"/>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ck">
          <color auto="1"/>
        </left>
        <right style="thin">
          <color indexed="64"/>
        </right>
        <top style="thin">
          <color indexed="64"/>
        </top>
        <bottom style="thin">
          <color indexed="64"/>
        </bottom>
        <vertical/>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ck">
          <color auto="1"/>
        </left>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ill>
        <patternFill patternType="solid">
          <fgColor indexed="64"/>
          <bgColor theme="4" tint="0.79998168889431442"/>
        </patternFill>
      </fill>
      <border diagonalUp="0" diagonalDown="0" outline="0">
        <left/>
        <right style="thin">
          <color indexed="64"/>
        </right>
        <top style="thin">
          <color indexed="64"/>
        </top>
        <bottom style="thin">
          <color indexed="64"/>
        </bottom>
      </border>
    </dxf>
    <dxf>
      <border outline="0">
        <bottom style="thin">
          <color theme="1"/>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9" tint="0.79998168889431442"/>
        </patternFill>
      </fill>
      <alignment horizontal="general" vertical="bottom" textRotation="0" wrapText="1" indent="0" justifyLastLine="0" shrinkToFit="0" readingOrder="0"/>
    </dxf>
    <dxf>
      <font>
        <color rgb="FFFF0000"/>
      </font>
    </dxf>
    <dxf>
      <font>
        <color rgb="FFFF0000"/>
      </font>
    </dxf>
    <dxf>
      <font>
        <color rgb="FFFF0000"/>
      </font>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outline="0">
        <left style="thin">
          <color theme="6"/>
        </left>
        <right/>
        <top style="thin">
          <color theme="6"/>
        </top>
        <bottom style="thin">
          <color theme="6"/>
        </bottom>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dxf>
    <dxf>
      <border>
        <top style="thin">
          <color indexed="64"/>
        </top>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C7CE"/>
      <color rgb="FFCCFFFF"/>
      <color rgb="FF99FFCC"/>
      <color rgb="FFCCCCFF"/>
      <color rgb="FFFFCC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7410450</xdr:colOff>
      <xdr:row>0</xdr:row>
      <xdr:rowOff>1000125</xdr:rowOff>
    </xdr:from>
    <xdr:to>
      <xdr:col>0</xdr:col>
      <xdr:colOff>8987427</xdr:colOff>
      <xdr:row>0</xdr:row>
      <xdr:rowOff>1640205</xdr:rowOff>
    </xdr:to>
    <xdr:pic>
      <xdr:nvPicPr>
        <xdr:cNvPr id="2" name="Picture 1" descr="CIFR: Center for IDEA Fiscal Reporting" title="CIFR Logo">
          <a:extLst>
            <a:ext uri="{FF2B5EF4-FFF2-40B4-BE49-F238E27FC236}">
              <a16:creationId xmlns:a16="http://schemas.microsoft.com/office/drawing/2014/main" id="{E60E1248-5154-4D7A-9B61-A4F5C392BC88}"/>
            </a:ext>
          </a:extLst>
        </xdr:cNvPr>
        <xdr:cNvPicPr/>
      </xdr:nvPicPr>
      <xdr:blipFill>
        <a:blip xmlns:r="http://schemas.openxmlformats.org/officeDocument/2006/relationships" r:embed="rId1" cstate="print"/>
        <a:stretch>
          <a:fillRect/>
        </a:stretch>
      </xdr:blipFill>
      <xdr:spPr>
        <a:xfrm>
          <a:off x="7410450" y="1000125"/>
          <a:ext cx="1576977" cy="6400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ss_/Google%20Drive/Documents/Westat/LEA%20MOE%20Tools/Calculator%202.0%202016_2021%20Sample%20Draft%20vs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Y%20DOCUMENTS\LEAMOECalculato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tle Page"/>
      <sheetName val="2. Getting Started"/>
      <sheetName val="3a. Intervening Years"/>
      <sheetName val="3b. High Cost Fund"/>
      <sheetName val="4. Multi-Year MOE Summary"/>
      <sheetName val="5. Year 1 Amounts"/>
      <sheetName val="6. Year 1 Exc &amp; Adj"/>
      <sheetName val="7. Year 1 Summary"/>
      <sheetName val="8. Year 2 Amounts"/>
      <sheetName val="9. Year 2 Exc &amp; Adj"/>
      <sheetName val="10. Year 2 Summary"/>
      <sheetName val="11. Year 3 Amounts"/>
      <sheetName val="12. Year 3 Exc &amp; Adj"/>
      <sheetName val="13. Year 3 Summary"/>
      <sheetName val="14. Year 4 Amounts"/>
      <sheetName val="15. Year 4 Exc &amp; Adj"/>
      <sheetName val="16. Year 4 Summary"/>
      <sheetName val="17. Year 5 Amounts"/>
      <sheetName val="18. Year 5 Exc &amp; Adj"/>
      <sheetName val="19. Year 5 Summary"/>
      <sheetName val="20. Year 6 Amounts"/>
      <sheetName val="21. Year 6 Exc &amp; Adj"/>
      <sheetName val="22. Year 6 Summary"/>
      <sheetName val="23. Year 7 Amounts"/>
      <sheetName val="24. Year 7 Exc &amp; Adj"/>
      <sheetName val="25. Year 7 Summary"/>
      <sheetName val="26. Year 8 Amounts"/>
      <sheetName val="27. Year 8 Exc &amp; Adj"/>
      <sheetName val="28. Year 8 Summary"/>
      <sheetName val="29. Year 9 Amounts"/>
      <sheetName val="30. Year 9 Exc &amp; Adj"/>
      <sheetName val="31. Year 9 Summary"/>
      <sheetName val="32. Year 10 Amounts"/>
      <sheetName val="33. Year 10 Exc &amp; Adj"/>
      <sheetName val="34. Year 10 Summary"/>
      <sheetName val="35. Year 11 Amounts"/>
      <sheetName val="36. Year 11 Exc &amp; Adj"/>
      <sheetName val="37. Year 11 Summary"/>
      <sheetName val="38. Total Local Funds"/>
      <sheetName val="39. Total State &amp; Local Funds"/>
      <sheetName val="40. Local Funds Per Capita"/>
      <sheetName val="41. State &amp; Local Funds Per Cap"/>
      <sheetName val="42. SEA or LEA Worksheet"/>
      <sheetName val="43. SEA Guidance"/>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tle Page"/>
      <sheetName val="2. Getting Started"/>
      <sheetName val="3a. Intervening Years"/>
      <sheetName val="3b. High Cost Fund"/>
      <sheetName val="4. Multi-Year MOE Summary"/>
      <sheetName val="5. Year 1 Amounts"/>
      <sheetName val="6. Year 1 Exc &amp; Adj"/>
      <sheetName val="7. Year 1 Summary"/>
      <sheetName val="8. Year 2 Amounts"/>
      <sheetName val="9. Year 2 Exc &amp; Adj"/>
      <sheetName val="10. Year 2 Summary"/>
      <sheetName val="11. Year 3 Amounts"/>
      <sheetName val="12. Year 3 Exc &amp; Adj"/>
      <sheetName val="13. Year 3 Summary"/>
      <sheetName val="14. Year 4 Amounts"/>
      <sheetName val="15. Year 4 Exc &amp; Adj"/>
      <sheetName val="16. Year 4 Summary"/>
      <sheetName val="17. Year 5 Amounts"/>
      <sheetName val="18. Year 5 Exc &amp; Adj"/>
      <sheetName val="19. Year 5 Summary"/>
      <sheetName val="20. Year 6 Amounts"/>
      <sheetName val="21. Year 6 Exc &amp; Adj"/>
      <sheetName val="22. Year 6 Summary"/>
      <sheetName val="23. Year 7 Amounts"/>
      <sheetName val="24. Year 7 Exc &amp; Adj"/>
      <sheetName val="25. Year 7 Summary"/>
      <sheetName val="26. Year 8 Amounts"/>
      <sheetName val="27. Year 8 Exc &amp; Adj"/>
      <sheetName val="28. Year 8 Summary"/>
      <sheetName val="29. Year 9 Amounts"/>
      <sheetName val="30. Year 9 Exc &amp; Adj"/>
      <sheetName val="31. Year 9 Summary"/>
      <sheetName val="32. Year 10 Amounts"/>
      <sheetName val="33. Year 10 Exc &amp; Adj"/>
      <sheetName val="34. Year 10 Summary"/>
      <sheetName val="35. Year 11 Amounts"/>
      <sheetName val="36. Year 11 Exc &amp; Adj"/>
      <sheetName val="37. Year 11 Summary"/>
      <sheetName val="38. Total Local Funds"/>
      <sheetName val="39. Total State &amp; Local Funds"/>
      <sheetName val="40. Local Funds Per Capita"/>
      <sheetName val="41. State &amp; Local Funds Per Cap"/>
      <sheetName val="42. SEA or LEA Worksheet"/>
      <sheetName val="43. SEA Guidance"/>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GettingStarted" displayName="GettingStarted" ref="A2:B4" headerRowCount="0" totalsRowShown="0" headerRowDxfId="127" tableBorderDxfId="126" totalsRowBorderDxfId="125">
  <tableColumns count="2">
    <tableColumn id="1" xr3:uid="{00000000-0010-0000-0000-000001000000}" name="Column1" headerRowDxfId="124" dataDxfId="123"/>
    <tableColumn id="2" xr3:uid="{00000000-0010-0000-0000-000002000000}" name="Column2" headerRowDxfId="122" dataDxfId="121"/>
  </tableColumns>
  <tableStyleInfo name="TableStyleMedium2" showFirstColumn="0" showLastColumn="0" showRowStripes="0" showColumnStripes="0"/>
  <extLst>
    <ext xmlns:x14="http://schemas.microsoft.com/office/spreadsheetml/2009/9/main" uri="{504A1905-F514-4f6f-8877-14C23A59335A}">
      <x14:table altText="Getting Started" altTextSummary="Data entry table for background infromation, including Federal Fiscal Year, Grant Award Number, and Grant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taSources" displayName="DataSources" ref="A2:H28" totalsRowShown="0">
  <autoFilter ref="A2:H2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Section of budget"/>
    <tableColumn id="2" xr3:uid="{00000000-0010-0000-0100-000002000000}" name="Name of staff" dataDxfId="120"/>
    <tableColumn id="8" xr3:uid="{00000000-0010-0000-0100-000008000000}" name="Agency or department" dataDxfId="119"/>
    <tableColumn id="3" xr3:uid="{00000000-0010-0000-0100-000003000000}" name="Email" dataDxfId="118"/>
    <tableColumn id="4" xr3:uid="{00000000-0010-0000-0100-000004000000}" name="Phone number" dataDxfId="117"/>
    <tableColumn id="5" xr3:uid="{00000000-0010-0000-0100-000005000000}" name="Description of datafile" dataDxfId="116"/>
    <tableColumn id="6" xr3:uid="{00000000-0010-0000-0100-000006000000}" name="Name and location of datafile" dataDxfId="115"/>
    <tableColumn id="7" xr3:uid="{00000000-0010-0000-0100-000007000000}" name="Notes" dataDxfId="114"/>
  </tableColumns>
  <tableStyleInfo name="TableStyleLight18" showFirstColumn="0" showLastColumn="0" showRowStripes="0" showColumnStripes="0"/>
  <extLst>
    <ext xmlns:x14="http://schemas.microsoft.com/office/spreadsheetml/2009/9/main" uri="{504A1905-F514-4f6f-8877-14C23A59335A}">
      <x14:table altText="Data Sources" altTextSummary="Data entry table for entering information for data sources for each tab in the workbook."/>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Personnel" displayName="Personnel" ref="A7:O23" totalsRowShown="0" headerRowDxfId="110" headerRowBorderDxfId="108" tableBorderDxfId="109">
  <tableColumns count="15">
    <tableColumn id="1" xr3:uid="{00000000-0010-0000-0200-000001000000}" name="Part C Funded Personnel From Federal Grant" dataDxfId="107"/>
    <tableColumn id="17" xr3:uid="{00000000-0010-0000-0200-000011000000}" name="Position Description and Distinction Between LA or ICC roles" dataDxfId="106"/>
    <tableColumn id="8" xr3:uid="{00000000-0010-0000-0200-000008000000}" name="Total Salary and Fringe Benefits" dataDxfId="105"/>
    <tableColumn id="9" xr3:uid="{00000000-0010-0000-0200-000009000000}" name="Percentage Funded by Part C" dataDxfId="104" dataCellStyle="Percent"/>
    <tableColumn id="3" xr3:uid="{00000000-0010-0000-0200-000003000000}" name="Budgeted Salary and Fringe Benefits" dataDxfId="103" dataCellStyle="Currency"/>
    <tableColumn id="4" xr3:uid="{00000000-0010-0000-0200-000004000000}" name="Budgeted Salary and Fringe Benefits Funded by Part C" dataDxfId="102" dataCellStyle="Currency"/>
    <tableColumn id="5" xr3:uid="{00000000-0010-0000-0200-000005000000}" name="Expended Part C-Funded Salary and Fringe Benefits to Date" dataDxfId="101" dataCellStyle="Currency"/>
    <tableColumn id="2" xr3:uid="{00000000-0010-0000-0200-000002000000}" name="Unexpended Part C Funds" dataDxfId="100" dataCellStyle="Currency"/>
    <tableColumn id="6" xr3:uid="{00000000-0010-0000-0200-000006000000}" name="Total Salary and Fringe Benefits  " dataDxfId="99" dataCellStyle="Currency"/>
    <tableColumn id="7" xr3:uid="{00000000-0010-0000-0200-000007000000}" name="Percentage Funded by Part C  " dataDxfId="98" dataCellStyle="Percent"/>
    <tableColumn id="11" xr3:uid="{00000000-0010-0000-0200-00000B000000}" name="Budgeted Salary and Fringe Benefits  " dataDxfId="97" dataCellStyle="Currency"/>
    <tableColumn id="12" xr3:uid="{00000000-0010-0000-0200-00000C000000}" name="Expended Part C-Funded Salary and Fringe Benefits to Date  " dataDxfId="96" dataCellStyle="Currency"/>
    <tableColumn id="13" xr3:uid="{00000000-0010-0000-0200-00000D000000}" name="Unexpended Part C Funds " dataDxfId="95" dataCellStyle="Currency"/>
    <tableColumn id="14" xr3:uid="{00000000-0010-0000-0200-00000E000000}" name="Final Liquidation Expenditures" dataDxfId="94"/>
    <tableColumn id="15" xr3:uid="{00000000-0010-0000-0200-00000F000000}" name="Unexpended Part C Funds  " dataDxfId="93" dataCellStyle="Currency"/>
  </tableColumns>
  <tableStyleInfo name="TableStyleLight18" showFirstColumn="0" showLastColumn="0" showRowStripes="0" showColumnStripes="0"/>
  <extLst>
    <ext xmlns:x14="http://schemas.microsoft.com/office/spreadsheetml/2009/9/main" uri="{504A1905-F514-4f6f-8877-14C23A59335A}">
      <x14:table altText="Personnel" altTextSummary="Data entry table for Personnel for the different time periods of the gra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LAActivities" displayName="LAActivities" ref="A7:K24" totalsRowShown="0" headerRowDxfId="90" headerRowBorderDxfId="88" tableBorderDxfId="89">
  <autoFilter ref="A7:K2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Major Activity (sample activities provided; note that some activities may require prior approval; overwrite as appropriate for your state)" dataDxfId="87"/>
    <tableColumn id="6" xr3:uid="{00000000-0010-0000-0300-000006000000}" name="Activity Description" dataDxfId="86"/>
    <tableColumn id="2" xr3:uid="{00000000-0010-0000-0300-000002000000}" name="Budgeted" dataDxfId="85" dataCellStyle="Currency"/>
    <tableColumn id="10" xr3:uid="{00000000-0010-0000-0300-00000A000000}" name="Budgeted  " dataDxfId="84" dataCellStyle="Currency"/>
    <tableColumn id="11" xr3:uid="{00000000-0010-0000-0300-00000B000000}" name="Expended Part C Funds to Date" dataDxfId="83" dataCellStyle="Currency"/>
    <tableColumn id="12" xr3:uid="{00000000-0010-0000-0300-00000C000000}" name="Unexpended Part C Funds  " dataDxfId="82" dataCellStyle="Currency"/>
    <tableColumn id="4" xr3:uid="{00000000-0010-0000-0300-000004000000}" name="Budgeted   " dataDxfId="81" dataCellStyle="Currency"/>
    <tableColumn id="5" xr3:uid="{00000000-0010-0000-0300-000005000000}" name="Expended Part C Funds  " dataDxfId="80" dataCellStyle="Currency"/>
    <tableColumn id="7" xr3:uid="{00000000-0010-0000-0300-000007000000}" name="Unexpended Part C Funds   " dataDxfId="79" dataCellStyle="Currency"/>
    <tableColumn id="8" xr3:uid="{00000000-0010-0000-0300-000008000000}" name="Final Liquidation Expenditures" dataDxfId="78" dataCellStyle="Currency"/>
    <tableColumn id="9" xr3:uid="{00000000-0010-0000-0300-000009000000}" name="Unexpended Part C Funds" dataDxfId="77" dataCellStyle="Currency">
      <calculatedColumnFormula>SUM(LAActivities[[#This Row],[Final Liquidation Expenditures]]-LAActivities[[#This Row],[Unexpended Part C Funds   ]])</calculatedColumnFormula>
    </tableColumn>
  </tableColumns>
  <tableStyleInfo name="TableStyleLight18" showFirstColumn="0" showLastColumn="0" showRowStripes="0" showColumnStripes="0"/>
  <extLst>
    <ext xmlns:x14="http://schemas.microsoft.com/office/spreadsheetml/2009/9/main" uri="{504A1905-F514-4f6f-8877-14C23A59335A}">
      <x14:table altText="LA Activities" altTextSummary="Data entry table for LA Activities for all budget periods of the gra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irectServices" displayName="DirectServices" ref="A7:K30" totalsRowShown="0" headerRowDxfId="71" dataDxfId="70" headerRowBorderDxfId="68" tableBorderDxfId="69" totalsRowBorderDxfId="67">
  <tableColumns count="11">
    <tableColumn id="1" xr3:uid="{00000000-0010-0000-0400-000001000000}" name="EI Services (sample activities provided; overwrite as appropriate for your state)" dataDxfId="66"/>
    <tableColumn id="6" xr3:uid="{00000000-0010-0000-0400-000006000000}" name="Direct Service Description" dataDxfId="65"/>
    <tableColumn id="2" xr3:uid="{00000000-0010-0000-0400-000002000000}" name="Budgeted" dataDxfId="64"/>
    <tableColumn id="10" xr3:uid="{00000000-0010-0000-0400-00000A000000}" name="Budgeted  " dataDxfId="63" dataCellStyle="Currency"/>
    <tableColumn id="11" xr3:uid="{00000000-0010-0000-0400-00000B000000}" name="Expended Part C Funds to Date" dataDxfId="62" dataCellStyle="Currency"/>
    <tableColumn id="12" xr3:uid="{00000000-0010-0000-0400-00000C000000}" name="Unexpended Part C Funds  " dataDxfId="61" dataCellStyle="Currency"/>
    <tableColumn id="4" xr3:uid="{00000000-0010-0000-0400-000004000000}" name="Budgeted   " dataDxfId="60" dataCellStyle="Currency"/>
    <tableColumn id="5" xr3:uid="{00000000-0010-0000-0400-000005000000}" name="Expended Part C Funds " dataDxfId="59" dataCellStyle="Currency"/>
    <tableColumn id="7" xr3:uid="{00000000-0010-0000-0400-000007000000}" name="Unexpended Part C Funds " dataDxfId="58" dataCellStyle="Currency"/>
    <tableColumn id="8" xr3:uid="{00000000-0010-0000-0400-000008000000}" name="Final Liquidation Expenditures" dataDxfId="57" dataCellStyle="Currency"/>
    <tableColumn id="9" xr3:uid="{00000000-0010-0000-0400-000009000000}" name="Unexpended Part C Funds" dataDxfId="56" dataCellStyle="Currency"/>
  </tableColumns>
  <tableStyleInfo name="TableStyleLight18" showFirstColumn="0" showLastColumn="0" showRowStripes="0" showColumnStripes="0"/>
  <extLst>
    <ext xmlns:x14="http://schemas.microsoft.com/office/spreadsheetml/2009/9/main" uri="{504A1905-F514-4f6f-8877-14C23A59335A}">
      <x14:table altText="Direct Services" altTextSummary="Data entry table for Direct Services for all budget periods of the gra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OtherAgencies" displayName="OtherAgencies" ref="A7:K24" totalsRowShown="0" headerRowDxfId="52" dataDxfId="51" headerRowBorderDxfId="49" tableBorderDxfId="50" totalsRowBorderDxfId="48">
  <tableColumns count="11">
    <tableColumn id="1" xr3:uid="{00000000-0010-0000-0500-000001000000}" name="State Agency Receiving Funds" dataDxfId="47"/>
    <tableColumn id="4" xr3:uid="{00000000-0010-0000-0500-000004000000}" name="Activity Description" dataDxfId="46"/>
    <tableColumn id="2" xr3:uid="{00000000-0010-0000-0500-000002000000}" name="Budgeted " dataDxfId="45" dataCellStyle="Currency"/>
    <tableColumn id="10" xr3:uid="{00000000-0010-0000-0500-00000A000000}" name="Budgeted  " dataDxfId="44" dataCellStyle="Currency"/>
    <tableColumn id="11" xr3:uid="{00000000-0010-0000-0500-00000B000000}" name="Expended Part C Funds to Date" dataDxfId="43" dataCellStyle="Currency"/>
    <tableColumn id="12" xr3:uid="{00000000-0010-0000-0500-00000C000000}" name="Unexpended Part C Funds  " dataDxfId="42" dataCellStyle="Currency"/>
    <tableColumn id="5" xr3:uid="{00000000-0010-0000-0500-000005000000}" name="Budgeted   " dataDxfId="41" dataCellStyle="Currency"/>
    <tableColumn id="6" xr3:uid="{00000000-0010-0000-0500-000006000000}" name="Expended Part C Funds " dataDxfId="40"/>
    <tableColumn id="7" xr3:uid="{00000000-0010-0000-0500-000007000000}" name="Unexpended Part C Funds " dataDxfId="39" dataCellStyle="Currency"/>
    <tableColumn id="8" xr3:uid="{00000000-0010-0000-0500-000008000000}" name="Final Liquidation Expenditures" dataDxfId="38"/>
    <tableColumn id="9" xr3:uid="{00000000-0010-0000-0500-000009000000}" name="Unexpended Part C Funds" dataDxfId="37" dataCellStyle="Currency"/>
  </tableColumns>
  <tableStyleInfo name="TableStyleLight18" showFirstColumn="0" showLastColumn="0" showRowStripes="0" showColumnStripes="0"/>
  <extLst>
    <ext xmlns:x14="http://schemas.microsoft.com/office/spreadsheetml/2009/9/main" uri="{504A1905-F514-4f6f-8877-14C23A59335A}">
      <x14:table altText="Other Agencies" altTextSummary="Data entry table for Activities by Other State Agencies for all budget periods of the gra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Optional" displayName="Optional" ref="A7:K24" totalsRowShown="0" headerRowDxfId="33" dataDxfId="32" headerRowBorderDxfId="30" tableBorderDxfId="31" totalsRowBorderDxfId="29">
  <tableColumns count="11">
    <tableColumn id="1" xr3:uid="{00000000-0010-0000-0600-000001000000}" name="Major Activity" dataDxfId="28"/>
    <tableColumn id="4" xr3:uid="{00000000-0010-0000-0600-000004000000}" name="Activity Description" dataDxfId="27"/>
    <tableColumn id="2" xr3:uid="{00000000-0010-0000-0600-000002000000}" name="Budgeted " dataDxfId="26" dataCellStyle="Currency"/>
    <tableColumn id="10" xr3:uid="{00000000-0010-0000-0600-00000A000000}" name="Budgeted  " dataDxfId="25" dataCellStyle="Currency"/>
    <tableColumn id="11" xr3:uid="{00000000-0010-0000-0600-00000B000000}" name="Expended Part C Funds to Date" dataDxfId="24" dataCellStyle="Currency"/>
    <tableColumn id="12" xr3:uid="{00000000-0010-0000-0600-00000C000000}" name="Unexpended Part C Funds  " dataDxfId="23" dataCellStyle="Currency"/>
    <tableColumn id="5" xr3:uid="{00000000-0010-0000-0600-000005000000}" name="Budgeted   " dataDxfId="22" dataCellStyle="Currency"/>
    <tableColumn id="6" xr3:uid="{00000000-0010-0000-0600-000006000000}" name="Expended Part C Funds " dataDxfId="21"/>
    <tableColumn id="7" xr3:uid="{00000000-0010-0000-0600-000007000000}" name="Unexpended Part C Funds " dataDxfId="20" dataCellStyle="Currency"/>
    <tableColumn id="8" xr3:uid="{00000000-0010-0000-0600-000008000000}" name="Final Liquidation Expenditures" dataDxfId="19"/>
    <tableColumn id="9" xr3:uid="{00000000-0010-0000-0600-000009000000}" name="Unexpended Part C Funds" dataDxfId="18" dataCellStyle="Currency"/>
  </tableColumns>
  <tableStyleInfo name="TableStyleLight18" showFirstColumn="0" showLastColumn="0" showRowStripes="0" showColumnStripes="0"/>
  <extLst>
    <ext xmlns:x14="http://schemas.microsoft.com/office/spreadsheetml/2009/9/main" uri="{504A1905-F514-4f6f-8877-14C23A59335A}">
      <x14:table altText="Optional Use" altTextSummary="Data entry table for Description of Optional Use activities for all budget periods of the gra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otals" displayName="Totals" ref="A7:K14" totalsRowShown="0" headerRowDxfId="12" headerRowBorderDxfId="10" tableBorderDxfId="11" totalsRowBorderDxfId="9">
  <autoFilter ref="A7:K14"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pplication Row No." dataDxfId="8"/>
    <tableColumn id="2" xr3:uid="{00000000-0010-0000-0700-000002000000}" name="Section" dataDxfId="7"/>
    <tableColumn id="3" xr3:uid="{00000000-0010-0000-0700-000003000000}" name="Budgeted " dataDxfId="6" dataCellStyle="Currency"/>
    <tableColumn id="11" xr3:uid="{00000000-0010-0000-0700-00000B000000}" name="Budgeted  " dataDxfId="5"/>
    <tableColumn id="12" xr3:uid="{00000000-0010-0000-0700-00000C000000}" name="Expended Part C Funds to Date"/>
    <tableColumn id="13" xr3:uid="{00000000-0010-0000-0700-00000D000000}" name="Unexpended Part C Funds  "/>
    <tableColumn id="6" xr3:uid="{00000000-0010-0000-0700-000006000000}" name="Budgeted   " dataDxfId="4"/>
    <tableColumn id="7" xr3:uid="{00000000-0010-0000-0700-000007000000}" name="Expended Part C Funds " dataDxfId="3"/>
    <tableColumn id="8" xr3:uid="{00000000-0010-0000-0700-000008000000}" name="Unexpended Part C Funds " dataDxfId="2"/>
    <tableColumn id="9" xr3:uid="{00000000-0010-0000-0700-000009000000}" name="Final Liquidation Expenditures" dataDxfId="1"/>
    <tableColumn id="10" xr3:uid="{00000000-0010-0000-0700-00000A000000}" name="Unexpended Part C Funds" dataDxfId="0"/>
  </tableColumns>
  <tableStyleInfo name="TableStyleLight18" showFirstColumn="0" showLastColumn="0" showRowStripes="0" showColumnStripes="0"/>
  <extLst>
    <ext xmlns:x14="http://schemas.microsoft.com/office/spreadsheetml/2009/9/main" uri="{504A1905-F514-4f6f-8877-14C23A59335A}">
      <x14:table altText="Totals" altTextSummary="Table that calculatoes totals across all tabs. The only data entry is the indrect rate in row 13, columns C, D, G, H, and J."/>
    </ext>
  </extLst>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showGridLines="0" tabSelected="1" zoomScaleNormal="100" workbookViewId="0"/>
  </sheetViews>
  <sheetFormatPr defaultColWidth="0" defaultRowHeight="15" customHeight="1" zeroHeight="1"/>
  <cols>
    <col min="1" max="1" width="123" style="36" customWidth="1"/>
    <col min="2" max="16384" width="8" style="36" hidden="1"/>
  </cols>
  <sheetData>
    <row r="1" spans="1:1" ht="231">
      <c r="A1" s="203" t="s">
        <v>0</v>
      </c>
    </row>
    <row r="2" spans="1:1" ht="51" customHeight="1">
      <c r="A2" s="191" t="s">
        <v>1</v>
      </c>
    </row>
    <row r="3" spans="1:1" ht="23.25">
      <c r="A3" s="83"/>
    </row>
    <row r="4" spans="1:1"/>
    <row r="5" spans="1:1" ht="208.5" customHeight="1">
      <c r="A5" s="37" t="s">
        <v>2</v>
      </c>
    </row>
    <row r="6" spans="1:1" ht="20.25" customHeight="1">
      <c r="A6" s="186" t="s">
        <v>3</v>
      </c>
    </row>
    <row r="7" spans="1:1" ht="15.75" hidden="1">
      <c r="A7" s="38" t="s">
        <v>4</v>
      </c>
    </row>
    <row r="8" spans="1:1" ht="15.75" hidden="1">
      <c r="A8" s="39"/>
    </row>
    <row r="9" spans="1:1" ht="15.75" hidden="1">
      <c r="A9" s="39"/>
    </row>
    <row r="10" spans="1:1" ht="15.75" hidden="1">
      <c r="A10" s="39"/>
    </row>
  </sheetData>
  <sheetProtection algorithmName="SHA-512" hashValue="/5DAiixTCT7zaENdl0T2eyd/y62sZjH/R2T9TV6nnDUGoBI2G6GQ2llSMuMvuOZP6JmBLWluGkGwknLpR9evyQ==" saltValue="2CJ4+ZWNyB4KxQv+1GvXxA==" spinCount="100000" sheet="1" objects="1" scenarios="1"/>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8.75"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showGridLines="0" workbookViewId="0">
      <selection activeCell="B2" sqref="B2"/>
    </sheetView>
  </sheetViews>
  <sheetFormatPr defaultColWidth="0" defaultRowHeight="15.75" zeroHeight="1"/>
  <cols>
    <col min="1" max="1" width="48.25" customWidth="1"/>
    <col min="2" max="2" width="25.25" customWidth="1"/>
    <col min="3" max="3" width="12" customWidth="1"/>
    <col min="4" max="5" width="8.75" customWidth="1"/>
    <col min="6" max="16384" width="8.75" hidden="1"/>
  </cols>
  <sheetData>
    <row r="1" spans="1:5" ht="23.25">
      <c r="A1" s="1" t="s">
        <v>5</v>
      </c>
      <c r="D1" s="83"/>
    </row>
    <row r="2" spans="1:5">
      <c r="A2" s="70" t="s">
        <v>6</v>
      </c>
      <c r="B2" s="71">
        <v>2023</v>
      </c>
      <c r="C2" s="1" t="s">
        <v>7</v>
      </c>
    </row>
    <row r="3" spans="1:5">
      <c r="A3" s="18" t="s">
        <v>8</v>
      </c>
      <c r="B3" s="88"/>
    </row>
    <row r="4" spans="1:5">
      <c r="A4" s="19" t="s">
        <v>9</v>
      </c>
      <c r="B4" s="89">
        <v>2640000</v>
      </c>
    </row>
    <row r="5" spans="1:5"/>
    <row r="6" spans="1:5">
      <c r="A6" s="187" t="s">
        <v>10</v>
      </c>
    </row>
    <row r="7" spans="1:5">
      <c r="A7" s="188" t="s">
        <v>11</v>
      </c>
    </row>
    <row r="8" spans="1:5">
      <c r="A8" s="200" t="s">
        <v>3</v>
      </c>
      <c r="B8" s="200"/>
      <c r="C8" s="200"/>
      <c r="D8" s="200"/>
      <c r="E8" s="200"/>
    </row>
  </sheetData>
  <sheetProtection algorithmName="SHA-512" hashValue="fragEJcSjR1fQZOtMaEfz82QkU5rzwZ3WybdrcPKK/IArlGJOhoH/q9myD0Qhvatw8r2uBDSEU0m4mIzkUtyKg==" saltValue="7yWxlsIhgre8MfM1qJbRpw==" spinCount="100000" sheet="1" objects="1" scenarios="1"/>
  <mergeCells count="1">
    <mergeCell ref="A8:E8"/>
  </mergeCells>
  <hyperlinks>
    <hyperlink ref="A7"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100-000000000000}"/>
  </hyperlinks>
  <pageMargins left="0.7" right="0.7" top="0.75" bottom="0.75" header="0.3" footer="0.3"/>
  <pageSetup orientation="portrait"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showGridLines="0" zoomScaleNormal="100" workbookViewId="0">
      <selection activeCell="B3" sqref="B3"/>
    </sheetView>
  </sheetViews>
  <sheetFormatPr defaultColWidth="0" defaultRowHeight="15.75" zeroHeight="1"/>
  <cols>
    <col min="1" max="1" width="44.25" customWidth="1"/>
    <col min="2" max="3" width="21.75" customWidth="1"/>
    <col min="4" max="4" width="23.25" customWidth="1"/>
    <col min="5" max="5" width="15.25" customWidth="1"/>
    <col min="6" max="6" width="26.25" customWidth="1"/>
    <col min="7" max="7" width="40.75" customWidth="1"/>
    <col min="8" max="8" width="46" customWidth="1"/>
    <col min="9" max="16384" width="8.75" hidden="1"/>
  </cols>
  <sheetData>
    <row r="1" spans="1:8" ht="23.25">
      <c r="A1" s="1" t="s">
        <v>12</v>
      </c>
      <c r="E1" s="83"/>
    </row>
    <row r="2" spans="1:8">
      <c r="A2" t="s">
        <v>13</v>
      </c>
      <c r="B2" t="s">
        <v>14</v>
      </c>
      <c r="C2" t="s">
        <v>15</v>
      </c>
      <c r="D2" t="s">
        <v>16</v>
      </c>
      <c r="E2" t="s">
        <v>17</v>
      </c>
      <c r="F2" t="s">
        <v>18</v>
      </c>
      <c r="G2" t="s">
        <v>19</v>
      </c>
      <c r="H2" t="s">
        <v>20</v>
      </c>
    </row>
    <row r="3" spans="1:8">
      <c r="A3" t="s">
        <v>21</v>
      </c>
      <c r="B3" s="100" t="s">
        <v>22</v>
      </c>
      <c r="C3" s="100" t="s">
        <v>23</v>
      </c>
      <c r="D3" s="100" t="s">
        <v>24</v>
      </c>
      <c r="E3" s="100" t="s">
        <v>25</v>
      </c>
      <c r="F3" s="100" t="s">
        <v>26</v>
      </c>
      <c r="G3" s="100" t="s">
        <v>27</v>
      </c>
      <c r="H3" s="100" t="s">
        <v>28</v>
      </c>
    </row>
    <row r="4" spans="1:8">
      <c r="A4" t="s">
        <v>21</v>
      </c>
      <c r="B4" s="100"/>
      <c r="C4" s="100"/>
      <c r="D4" s="100"/>
      <c r="E4" s="100"/>
      <c r="F4" s="100"/>
      <c r="G4" s="100"/>
      <c r="H4" s="100"/>
    </row>
    <row r="5" spans="1:8">
      <c r="A5" t="s">
        <v>21</v>
      </c>
      <c r="B5" s="100"/>
      <c r="C5" s="100"/>
      <c r="D5" s="100"/>
      <c r="E5" s="100"/>
      <c r="F5" s="100"/>
      <c r="G5" s="100"/>
      <c r="H5" s="100"/>
    </row>
    <row r="6" spans="1:8">
      <c r="A6" t="s">
        <v>21</v>
      </c>
      <c r="B6" s="100"/>
      <c r="C6" s="100"/>
      <c r="D6" s="100"/>
      <c r="E6" s="100"/>
      <c r="F6" s="100"/>
      <c r="G6" s="100"/>
      <c r="H6" s="100"/>
    </row>
    <row r="7" spans="1:8">
      <c r="A7" t="s">
        <v>21</v>
      </c>
      <c r="B7" s="100"/>
      <c r="C7" s="100"/>
      <c r="D7" s="100"/>
      <c r="E7" s="100"/>
      <c r="F7" s="100"/>
      <c r="G7" s="100"/>
      <c r="H7" s="100"/>
    </row>
    <row r="8" spans="1:8">
      <c r="A8" t="s">
        <v>29</v>
      </c>
      <c r="B8" s="100" t="s">
        <v>30</v>
      </c>
      <c r="C8" s="100" t="s">
        <v>31</v>
      </c>
      <c r="D8" s="100" t="s">
        <v>32</v>
      </c>
      <c r="E8" s="100" t="s">
        <v>33</v>
      </c>
      <c r="F8" s="100" t="s">
        <v>34</v>
      </c>
      <c r="G8" s="100" t="s">
        <v>35</v>
      </c>
      <c r="H8" s="100" t="s">
        <v>36</v>
      </c>
    </row>
    <row r="9" spans="1:8">
      <c r="A9" t="s">
        <v>29</v>
      </c>
      <c r="B9" s="100"/>
      <c r="C9" s="100"/>
      <c r="D9" s="100"/>
      <c r="E9" s="100"/>
      <c r="F9" s="100"/>
      <c r="G9" s="100"/>
      <c r="H9" s="100"/>
    </row>
    <row r="10" spans="1:8">
      <c r="A10" t="s">
        <v>29</v>
      </c>
      <c r="B10" s="100"/>
      <c r="C10" s="100"/>
      <c r="D10" s="100"/>
      <c r="E10" s="100"/>
      <c r="F10" s="100"/>
      <c r="G10" s="100"/>
      <c r="H10" s="100"/>
    </row>
    <row r="11" spans="1:8">
      <c r="A11" t="s">
        <v>29</v>
      </c>
      <c r="B11" s="100"/>
      <c r="C11" s="100"/>
      <c r="D11" s="100"/>
      <c r="E11" s="100"/>
      <c r="F11" s="100"/>
      <c r="G11" s="100"/>
      <c r="H11" s="100"/>
    </row>
    <row r="12" spans="1:8">
      <c r="A12" t="s">
        <v>29</v>
      </c>
      <c r="B12" s="100"/>
      <c r="C12" s="100"/>
      <c r="D12" s="100"/>
      <c r="E12" s="100"/>
      <c r="F12" s="100"/>
      <c r="G12" s="100"/>
      <c r="H12" s="100"/>
    </row>
    <row r="13" spans="1:8">
      <c r="A13" t="s">
        <v>37</v>
      </c>
      <c r="B13" s="100"/>
      <c r="C13" s="100"/>
      <c r="D13" s="100"/>
      <c r="E13" s="100"/>
      <c r="F13" s="100"/>
      <c r="G13" s="100"/>
      <c r="H13" s="100"/>
    </row>
    <row r="14" spans="1:8">
      <c r="A14" t="s">
        <v>37</v>
      </c>
      <c r="B14" s="100"/>
      <c r="C14" s="100"/>
      <c r="D14" s="100"/>
      <c r="E14" s="100"/>
      <c r="F14" s="100"/>
      <c r="G14" s="100"/>
      <c r="H14" s="100"/>
    </row>
    <row r="15" spans="1:8">
      <c r="A15" t="s">
        <v>37</v>
      </c>
      <c r="B15" s="100"/>
      <c r="C15" s="100"/>
      <c r="D15" s="100"/>
      <c r="E15" s="100"/>
      <c r="F15" s="100"/>
      <c r="G15" s="100"/>
      <c r="H15" s="100"/>
    </row>
    <row r="16" spans="1:8">
      <c r="A16" t="s">
        <v>37</v>
      </c>
      <c r="B16" s="100"/>
      <c r="C16" s="100"/>
      <c r="D16" s="100"/>
      <c r="E16" s="100"/>
      <c r="F16" s="100"/>
      <c r="G16" s="100"/>
      <c r="H16" s="100"/>
    </row>
    <row r="17" spans="1:8">
      <c r="A17" t="s">
        <v>37</v>
      </c>
      <c r="B17" s="100"/>
      <c r="C17" s="100"/>
      <c r="D17" s="100"/>
      <c r="E17" s="100"/>
      <c r="F17" s="100"/>
      <c r="G17" s="100"/>
      <c r="H17" s="100"/>
    </row>
    <row r="18" spans="1:8" ht="31.5">
      <c r="A18" t="s">
        <v>38</v>
      </c>
      <c r="B18" s="100" t="s">
        <v>30</v>
      </c>
      <c r="C18" s="100" t="s">
        <v>31</v>
      </c>
      <c r="D18" s="100" t="s">
        <v>32</v>
      </c>
      <c r="E18" s="100" t="s">
        <v>33</v>
      </c>
      <c r="F18" s="100" t="s">
        <v>34</v>
      </c>
      <c r="G18" s="100" t="s">
        <v>39</v>
      </c>
      <c r="H18" s="100" t="s">
        <v>40</v>
      </c>
    </row>
    <row r="19" spans="1:8">
      <c r="A19" t="s">
        <v>38</v>
      </c>
      <c r="B19" s="100"/>
      <c r="C19" s="100"/>
      <c r="D19" s="100"/>
      <c r="E19" s="100"/>
      <c r="F19" s="100"/>
      <c r="G19" s="100"/>
      <c r="H19" s="100"/>
    </row>
    <row r="20" spans="1:8">
      <c r="A20" t="s">
        <v>38</v>
      </c>
      <c r="B20" s="100"/>
      <c r="C20" s="100"/>
      <c r="D20" s="100"/>
      <c r="E20" s="100"/>
      <c r="F20" s="100"/>
      <c r="G20" s="100"/>
      <c r="H20" s="100"/>
    </row>
    <row r="21" spans="1:8">
      <c r="A21" t="s">
        <v>38</v>
      </c>
      <c r="B21" s="100"/>
      <c r="C21" s="100"/>
      <c r="D21" s="100"/>
      <c r="E21" s="100"/>
      <c r="F21" s="100"/>
      <c r="G21" s="100"/>
      <c r="H21" s="100"/>
    </row>
    <row r="22" spans="1:8">
      <c r="A22" t="s">
        <v>38</v>
      </c>
      <c r="B22" s="100"/>
      <c r="C22" s="100"/>
      <c r="D22" s="100"/>
      <c r="E22" s="100"/>
      <c r="F22" s="100"/>
      <c r="G22" s="100"/>
      <c r="H22" s="100"/>
    </row>
    <row r="23" spans="1:8">
      <c r="A23" t="s">
        <v>41</v>
      </c>
      <c r="B23" s="100"/>
      <c r="C23" s="100"/>
      <c r="D23" s="100"/>
      <c r="E23" s="100"/>
      <c r="F23" s="100"/>
      <c r="G23" s="100"/>
      <c r="H23" s="100"/>
    </row>
    <row r="24" spans="1:8">
      <c r="A24" t="s">
        <v>41</v>
      </c>
      <c r="B24" s="100"/>
      <c r="C24" s="100"/>
      <c r="D24" s="100"/>
      <c r="E24" s="100"/>
      <c r="F24" s="100"/>
      <c r="G24" s="100"/>
      <c r="H24" s="100"/>
    </row>
    <row r="25" spans="1:8">
      <c r="A25" t="s">
        <v>41</v>
      </c>
      <c r="B25" s="100"/>
      <c r="C25" s="100"/>
      <c r="D25" s="100"/>
      <c r="E25" s="100"/>
      <c r="F25" s="100"/>
      <c r="G25" s="100"/>
      <c r="H25" s="100"/>
    </row>
    <row r="26" spans="1:8">
      <c r="A26" t="s">
        <v>41</v>
      </c>
      <c r="B26" s="100"/>
      <c r="C26" s="100"/>
      <c r="D26" s="100"/>
      <c r="E26" s="100"/>
      <c r="F26" s="100"/>
      <c r="G26" s="100"/>
      <c r="H26" s="100"/>
    </row>
    <row r="27" spans="1:8">
      <c r="A27" t="s">
        <v>41</v>
      </c>
      <c r="B27" s="100"/>
      <c r="C27" s="100"/>
      <c r="D27" s="100"/>
      <c r="E27" s="100"/>
      <c r="F27" s="100"/>
      <c r="G27" s="100"/>
      <c r="H27" s="100"/>
    </row>
    <row r="28" spans="1:8">
      <c r="A28" t="s">
        <v>42</v>
      </c>
      <c r="B28" s="100"/>
      <c r="C28" s="100"/>
      <c r="D28" s="100"/>
      <c r="E28" s="100"/>
      <c r="F28" s="100"/>
      <c r="G28" s="100"/>
      <c r="H28" s="100"/>
    </row>
    <row r="29" spans="1:8"/>
    <row r="30" spans="1:8">
      <c r="A30" s="187" t="s">
        <v>10</v>
      </c>
    </row>
    <row r="31" spans="1:8">
      <c r="A31" s="188" t="s">
        <v>11</v>
      </c>
    </row>
    <row r="32" spans="1:8">
      <c r="A32" s="201" t="s">
        <v>3</v>
      </c>
      <c r="B32" s="201"/>
      <c r="C32" s="201"/>
      <c r="D32" s="201"/>
      <c r="E32" s="201"/>
      <c r="F32" s="201"/>
      <c r="G32" s="201"/>
      <c r="H32" s="201"/>
    </row>
  </sheetData>
  <sheetProtection algorithmName="SHA-512" hashValue="Hme2lbZN5xP7NqeO+DTg8Ohz17WO1AHzQ0dKhEe1iueupfuHhGw5fyoopws5TAGkPIxrc0xxJwJLOt3ZmUD4OA==" saltValue="Sjgj8T6ovMoR7MkPM7AXdg==" spinCount="100000" sheet="1" objects="1" scenarios="1"/>
  <mergeCells count="1">
    <mergeCell ref="A32:H32"/>
  </mergeCells>
  <hyperlinks>
    <hyperlink ref="A31"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200-000000000000}"/>
  </hyperlinks>
  <pageMargins left="0.7" right="0.7" top="0.75" bottom="0.75" header="0.3" footer="0.3"/>
  <pageSetup orientation="landscape"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showGridLines="0" zoomScaleNormal="100" workbookViewId="0">
      <pane xSplit="1" ySplit="7" topLeftCell="B8" activePane="bottomRight" state="frozen"/>
      <selection pane="bottomRight" activeCell="B8" sqref="B8"/>
      <selection pane="bottomLeft" activeCell="A8" sqref="A8"/>
      <selection pane="topRight" activeCell="B1" sqref="B1"/>
    </sheetView>
  </sheetViews>
  <sheetFormatPr defaultColWidth="0" defaultRowHeight="15.75" zeroHeight="1"/>
  <cols>
    <col min="1" max="1" width="57.25" bestFit="1" customWidth="1"/>
    <col min="2" max="2" width="38.75" customWidth="1"/>
    <col min="3" max="3" width="20.75" bestFit="1" customWidth="1"/>
    <col min="4" max="15" width="18.75" customWidth="1"/>
    <col min="16" max="16" width="0" hidden="1" customWidth="1"/>
    <col min="17" max="16384" width="11" hidden="1"/>
  </cols>
  <sheetData>
    <row r="1" spans="1:16" ht="23.25">
      <c r="A1" s="1" t="s">
        <v>6</v>
      </c>
      <c r="B1" s="68">
        <f>IF('2. Getting Started'!B2="","",'2. Getting Started'!B2)</f>
        <v>2023</v>
      </c>
      <c r="I1" s="95"/>
      <c r="J1" s="53"/>
      <c r="K1" s="1"/>
      <c r="L1" s="53"/>
      <c r="M1" s="53"/>
      <c r="N1" s="53"/>
      <c r="O1" s="53"/>
    </row>
    <row r="2" spans="1:16" ht="16.899999999999999" customHeight="1">
      <c r="A2" s="1" t="s">
        <v>43</v>
      </c>
      <c r="B2" s="68" t="str">
        <f>IF('2. Getting Started'!B3="","",'2. Getting Started'!B3)</f>
        <v/>
      </c>
      <c r="D2" s="1"/>
      <c r="E2" s="1"/>
      <c r="F2" s="1"/>
      <c r="G2" s="6"/>
      <c r="I2" s="6"/>
      <c r="J2" s="82"/>
      <c r="K2" s="82"/>
      <c r="L2" s="53"/>
      <c r="M2" s="53"/>
      <c r="N2" s="53"/>
      <c r="O2" s="53"/>
    </row>
    <row r="3" spans="1:16" ht="16.899999999999999" customHeight="1">
      <c r="A3" s="1"/>
      <c r="C3" s="1" t="s">
        <v>44</v>
      </c>
      <c r="D3" s="6"/>
      <c r="E3" s="6"/>
      <c r="F3" s="6"/>
      <c r="G3" s="1"/>
      <c r="I3" s="82"/>
      <c r="J3" s="82"/>
      <c r="K3" s="82"/>
      <c r="L3" s="53"/>
      <c r="M3" s="53"/>
      <c r="N3" s="1" t="s">
        <v>45</v>
      </c>
      <c r="O3" s="53"/>
    </row>
    <row r="4" spans="1:16" ht="16.899999999999999" customHeight="1">
      <c r="A4" s="1"/>
      <c r="C4" s="6">
        <f>'2. Getting Started'!B4-'9. III.F. Totals'!C14</f>
        <v>0</v>
      </c>
      <c r="I4" s="53"/>
      <c r="J4" s="53"/>
      <c r="K4" s="53"/>
      <c r="L4" s="53"/>
      <c r="M4" s="53"/>
      <c r="N4" s="6">
        <f>'2. Getting Started'!B4-('9. III.F. Totals'!E14+'9. III.F. Totals'!H14+'9. III.F. Totals'!J14)</f>
        <v>2640000</v>
      </c>
      <c r="O4" s="53"/>
    </row>
    <row r="5" spans="1:16" ht="23.25">
      <c r="A5" s="1"/>
      <c r="B5" s="1"/>
      <c r="C5" s="53" t="s">
        <v>46</v>
      </c>
      <c r="D5" s="53"/>
      <c r="E5" s="53"/>
      <c r="F5" s="53"/>
      <c r="G5" s="53"/>
      <c r="H5" s="53"/>
      <c r="I5" s="53"/>
      <c r="J5" s="53"/>
      <c r="K5" s="53"/>
      <c r="L5" s="53"/>
      <c r="M5" s="53"/>
      <c r="N5" s="53"/>
      <c r="O5" s="53"/>
      <c r="P5" s="82"/>
    </row>
    <row r="6" spans="1:16" ht="48.4" customHeight="1">
      <c r="A6" s="44"/>
      <c r="B6" s="44"/>
      <c r="C6" s="63" t="str">
        <f>CONCATENATE("Application Budget: FFY ",'2. Getting Started'!$B2," (July 1, ",'2. Getting Started'!$B2,"-September 30, ",'2. Getting Started'!$B2+1,")")</f>
        <v>Application Budget: FFY 2023 (July 1, 2023-September 30, 2024)</v>
      </c>
      <c r="D6" s="87"/>
      <c r="E6" s="57"/>
      <c r="F6" s="63" t="str">
        <f>CONCATENATE("Revised Budget: FFY ",'2. Getting Started'!$B2," (July 1, ",'2. Getting Started'!$B2,"-September 30, ",'2. Getting Started'!$B2+1,")")</f>
        <v>Revised Budget: FFY 2023 (July 1, 2023-September 30, 2024)</v>
      </c>
      <c r="G6" s="47"/>
      <c r="H6" s="48"/>
      <c r="I6" s="17" t="str">
        <f>CONCATENATE("FFY ",,'2. Getting Started'!$B2," Tydings Period (October 1, ",'2. Getting Started'!$B2+1,"-September 30, ",'2. Getting Started'!$B2+2,")")</f>
        <v>FFY 2023 Tydings Period (October 1, 2024-September 30, 2025)</v>
      </c>
      <c r="J6" s="47"/>
      <c r="K6" s="47"/>
      <c r="L6" s="47"/>
      <c r="M6" s="47"/>
      <c r="N6" s="63" t="str">
        <f>CONCATENATE("FFY ",'2. Getting Started'!$B2," Liquidation Period (October 1, ",'2. Getting Started'!$B2+2,"-January 28, ",'2. Getting Started'!$B2+3,")")</f>
        <v>FFY 2023 Liquidation Period (October 1, 2025-January 28, 2026)</v>
      </c>
      <c r="O6" s="57"/>
    </row>
    <row r="7" spans="1:16" ht="63">
      <c r="A7" s="168" t="s">
        <v>47</v>
      </c>
      <c r="B7" s="169" t="s">
        <v>48</v>
      </c>
      <c r="C7" s="170" t="s">
        <v>49</v>
      </c>
      <c r="D7" s="171" t="s">
        <v>50</v>
      </c>
      <c r="E7" s="172" t="s">
        <v>51</v>
      </c>
      <c r="F7" s="173" t="s">
        <v>52</v>
      </c>
      <c r="G7" s="174" t="s">
        <v>53</v>
      </c>
      <c r="H7" s="175" t="s">
        <v>54</v>
      </c>
      <c r="I7" s="176" t="s">
        <v>55</v>
      </c>
      <c r="J7" s="177" t="s">
        <v>56</v>
      </c>
      <c r="K7" s="178" t="s">
        <v>57</v>
      </c>
      <c r="L7" s="179" t="s">
        <v>58</v>
      </c>
      <c r="M7" s="179" t="s">
        <v>59</v>
      </c>
      <c r="N7" s="180" t="s">
        <v>60</v>
      </c>
      <c r="O7" s="181" t="s">
        <v>61</v>
      </c>
    </row>
    <row r="8" spans="1:16" ht="63">
      <c r="A8" s="157" t="s">
        <v>62</v>
      </c>
      <c r="B8" s="158" t="s">
        <v>63</v>
      </c>
      <c r="C8" s="159">
        <v>113722</v>
      </c>
      <c r="D8" s="160">
        <v>1</v>
      </c>
      <c r="E8" s="161">
        <f t="shared" ref="E8:E16" si="0">(C8*D8)</f>
        <v>113722</v>
      </c>
      <c r="F8" s="162"/>
      <c r="G8" s="163"/>
      <c r="H8" s="161">
        <f t="shared" ref="H8:H22" si="1">F8-G8</f>
        <v>0</v>
      </c>
      <c r="I8" s="164"/>
      <c r="J8" s="165"/>
      <c r="K8" s="166">
        <f t="shared" ref="K8:K22" si="2">(I8*J8)</f>
        <v>0</v>
      </c>
      <c r="L8" s="131"/>
      <c r="M8" s="161">
        <f>K8-L8</f>
        <v>0</v>
      </c>
      <c r="N8" s="167"/>
      <c r="O8" s="161">
        <f>M8-N8</f>
        <v>0</v>
      </c>
    </row>
    <row r="9" spans="1:16" ht="47.25">
      <c r="A9" s="22" t="s">
        <v>64</v>
      </c>
      <c r="B9" s="101" t="s">
        <v>65</v>
      </c>
      <c r="C9" s="32">
        <v>100542</v>
      </c>
      <c r="D9" s="15">
        <v>1</v>
      </c>
      <c r="E9" s="69">
        <f t="shared" si="0"/>
        <v>100542</v>
      </c>
      <c r="F9" s="108"/>
      <c r="G9" s="109"/>
      <c r="H9" s="69">
        <f t="shared" si="1"/>
        <v>0</v>
      </c>
      <c r="I9" s="111"/>
      <c r="J9" s="112"/>
      <c r="K9" s="33">
        <f t="shared" si="2"/>
        <v>0</v>
      </c>
      <c r="L9" s="115"/>
      <c r="M9" s="69">
        <f t="shared" ref="M9:M22" si="3">K9-L9</f>
        <v>0</v>
      </c>
      <c r="N9" s="117"/>
      <c r="O9" s="69">
        <f t="shared" ref="O9:O22" si="4">M9-N9</f>
        <v>0</v>
      </c>
    </row>
    <row r="10" spans="1:16" ht="78.75">
      <c r="A10" s="22" t="s">
        <v>66</v>
      </c>
      <c r="B10" s="101" t="s">
        <v>67</v>
      </c>
      <c r="C10" s="32">
        <v>100250</v>
      </c>
      <c r="D10" s="15">
        <v>1</v>
      </c>
      <c r="E10" s="69">
        <f t="shared" si="0"/>
        <v>100250</v>
      </c>
      <c r="F10" s="108"/>
      <c r="G10" s="109"/>
      <c r="H10" s="69">
        <f t="shared" si="1"/>
        <v>0</v>
      </c>
      <c r="I10" s="111"/>
      <c r="J10" s="112"/>
      <c r="K10" s="33">
        <f t="shared" si="2"/>
        <v>0</v>
      </c>
      <c r="L10" s="115"/>
      <c r="M10" s="69">
        <f t="shared" si="3"/>
        <v>0</v>
      </c>
      <c r="N10" s="117"/>
      <c r="O10" s="69">
        <f t="shared" si="4"/>
        <v>0</v>
      </c>
    </row>
    <row r="11" spans="1:16" ht="126">
      <c r="A11" s="22" t="s">
        <v>68</v>
      </c>
      <c r="B11" s="101" t="s">
        <v>69</v>
      </c>
      <c r="C11" s="32">
        <v>92855</v>
      </c>
      <c r="D11" s="16">
        <v>1</v>
      </c>
      <c r="E11" s="69">
        <f t="shared" si="0"/>
        <v>92855</v>
      </c>
      <c r="F11" s="108"/>
      <c r="G11" s="109"/>
      <c r="H11" s="69">
        <f t="shared" si="1"/>
        <v>0</v>
      </c>
      <c r="I11" s="111"/>
      <c r="J11" s="112"/>
      <c r="K11" s="33">
        <f t="shared" si="2"/>
        <v>0</v>
      </c>
      <c r="L11" s="115"/>
      <c r="M11" s="69">
        <f t="shared" si="3"/>
        <v>0</v>
      </c>
      <c r="N11" s="117"/>
      <c r="O11" s="69">
        <f t="shared" si="4"/>
        <v>0</v>
      </c>
    </row>
    <row r="12" spans="1:16" ht="141.75">
      <c r="A12" s="22" t="s">
        <v>70</v>
      </c>
      <c r="B12" s="101" t="s">
        <v>71</v>
      </c>
      <c r="C12" s="32">
        <v>89961</v>
      </c>
      <c r="D12" s="16">
        <v>0.6</v>
      </c>
      <c r="E12" s="69">
        <f t="shared" si="0"/>
        <v>53976.6</v>
      </c>
      <c r="F12" s="108"/>
      <c r="G12" s="109"/>
      <c r="H12" s="69">
        <f t="shared" si="1"/>
        <v>0</v>
      </c>
      <c r="I12" s="111"/>
      <c r="J12" s="112"/>
      <c r="K12" s="33">
        <f t="shared" si="2"/>
        <v>0</v>
      </c>
      <c r="L12" s="115"/>
      <c r="M12" s="69">
        <f t="shared" si="3"/>
        <v>0</v>
      </c>
      <c r="N12" s="117"/>
      <c r="O12" s="69">
        <f t="shared" si="4"/>
        <v>0</v>
      </c>
    </row>
    <row r="13" spans="1:16" ht="47.25">
      <c r="A13" s="22" t="s">
        <v>72</v>
      </c>
      <c r="B13" s="101" t="s">
        <v>73</v>
      </c>
      <c r="C13" s="32">
        <v>90000</v>
      </c>
      <c r="D13" s="16">
        <v>0.5</v>
      </c>
      <c r="E13" s="69">
        <f t="shared" si="0"/>
        <v>45000</v>
      </c>
      <c r="F13" s="108"/>
      <c r="G13" s="109"/>
      <c r="H13" s="69">
        <f t="shared" si="1"/>
        <v>0</v>
      </c>
      <c r="I13" s="111"/>
      <c r="J13" s="112"/>
      <c r="K13" s="33">
        <f t="shared" si="2"/>
        <v>0</v>
      </c>
      <c r="L13" s="115"/>
      <c r="M13" s="69">
        <f t="shared" si="3"/>
        <v>0</v>
      </c>
      <c r="N13" s="117"/>
      <c r="O13" s="69">
        <f t="shared" si="4"/>
        <v>0</v>
      </c>
    </row>
    <row r="14" spans="1:16">
      <c r="A14" s="22"/>
      <c r="B14" s="101"/>
      <c r="C14" s="32"/>
      <c r="D14" s="16"/>
      <c r="E14" s="69">
        <f t="shared" si="0"/>
        <v>0</v>
      </c>
      <c r="F14" s="108"/>
      <c r="G14" s="109"/>
      <c r="H14" s="69">
        <f t="shared" si="1"/>
        <v>0</v>
      </c>
      <c r="I14" s="111"/>
      <c r="J14" s="112"/>
      <c r="K14" s="33">
        <f t="shared" si="2"/>
        <v>0</v>
      </c>
      <c r="L14" s="115"/>
      <c r="M14" s="69">
        <f t="shared" si="3"/>
        <v>0</v>
      </c>
      <c r="N14" s="117"/>
      <c r="O14" s="69">
        <f t="shared" si="4"/>
        <v>0</v>
      </c>
    </row>
    <row r="15" spans="1:16">
      <c r="A15" s="22"/>
      <c r="B15" s="101"/>
      <c r="C15" s="32"/>
      <c r="D15" s="16"/>
      <c r="E15" s="69">
        <f t="shared" si="0"/>
        <v>0</v>
      </c>
      <c r="F15" s="108"/>
      <c r="G15" s="109"/>
      <c r="H15" s="69">
        <f t="shared" si="1"/>
        <v>0</v>
      </c>
      <c r="I15" s="111"/>
      <c r="J15" s="112"/>
      <c r="K15" s="33">
        <f t="shared" si="2"/>
        <v>0</v>
      </c>
      <c r="L15" s="115"/>
      <c r="M15" s="69">
        <f t="shared" si="3"/>
        <v>0</v>
      </c>
      <c r="N15" s="117"/>
      <c r="O15" s="69">
        <f t="shared" si="4"/>
        <v>0</v>
      </c>
    </row>
    <row r="16" spans="1:16">
      <c r="A16" s="43"/>
      <c r="B16" s="102"/>
      <c r="C16" s="35"/>
      <c r="D16" s="34"/>
      <c r="E16" s="69">
        <f t="shared" si="0"/>
        <v>0</v>
      </c>
      <c r="F16" s="108"/>
      <c r="G16" s="109"/>
      <c r="H16" s="69">
        <f t="shared" si="1"/>
        <v>0</v>
      </c>
      <c r="I16" s="113"/>
      <c r="J16" s="112"/>
      <c r="K16" s="33">
        <f t="shared" si="2"/>
        <v>0</v>
      </c>
      <c r="L16" s="115"/>
      <c r="M16" s="69">
        <f t="shared" si="3"/>
        <v>0</v>
      </c>
      <c r="N16" s="117"/>
      <c r="O16" s="69">
        <f t="shared" si="4"/>
        <v>0</v>
      </c>
    </row>
    <row r="17" spans="1:15">
      <c r="A17" s="22"/>
      <c r="B17" s="101"/>
      <c r="C17" s="32"/>
      <c r="D17" s="15"/>
      <c r="E17" s="69">
        <f>(C17*D17)</f>
        <v>0</v>
      </c>
      <c r="F17" s="108"/>
      <c r="G17" s="109"/>
      <c r="H17" s="69">
        <f t="shared" si="1"/>
        <v>0</v>
      </c>
      <c r="I17" s="111"/>
      <c r="J17" s="112"/>
      <c r="K17" s="33">
        <f t="shared" si="2"/>
        <v>0</v>
      </c>
      <c r="L17" s="115"/>
      <c r="M17" s="69">
        <f t="shared" si="3"/>
        <v>0</v>
      </c>
      <c r="N17" s="117"/>
      <c r="O17" s="69">
        <f t="shared" si="4"/>
        <v>0</v>
      </c>
    </row>
    <row r="18" spans="1:15">
      <c r="A18" s="22"/>
      <c r="B18" s="101"/>
      <c r="C18" s="32"/>
      <c r="D18" s="15"/>
      <c r="E18" s="69">
        <f t="shared" ref="E18:E22" si="5">(C18*D18)</f>
        <v>0</v>
      </c>
      <c r="F18" s="108"/>
      <c r="G18" s="109"/>
      <c r="H18" s="69">
        <f t="shared" si="1"/>
        <v>0</v>
      </c>
      <c r="I18" s="111"/>
      <c r="J18" s="112"/>
      <c r="K18" s="33">
        <f t="shared" si="2"/>
        <v>0</v>
      </c>
      <c r="L18" s="115"/>
      <c r="M18" s="69">
        <f t="shared" si="3"/>
        <v>0</v>
      </c>
      <c r="N18" s="117"/>
      <c r="O18" s="69">
        <f t="shared" si="4"/>
        <v>0</v>
      </c>
    </row>
    <row r="19" spans="1:15">
      <c r="A19" s="22"/>
      <c r="B19" s="101"/>
      <c r="C19" s="32"/>
      <c r="D19" s="15"/>
      <c r="E19" s="69">
        <f t="shared" si="5"/>
        <v>0</v>
      </c>
      <c r="F19" s="108"/>
      <c r="G19" s="109"/>
      <c r="H19" s="69">
        <f t="shared" si="1"/>
        <v>0</v>
      </c>
      <c r="I19" s="111"/>
      <c r="J19" s="112"/>
      <c r="K19" s="33">
        <f t="shared" si="2"/>
        <v>0</v>
      </c>
      <c r="L19" s="114"/>
      <c r="M19" s="69">
        <f t="shared" si="3"/>
        <v>0</v>
      </c>
      <c r="N19" s="117"/>
      <c r="O19" s="69">
        <f t="shared" si="4"/>
        <v>0</v>
      </c>
    </row>
    <row r="20" spans="1:15">
      <c r="A20" s="22"/>
      <c r="B20" s="101"/>
      <c r="C20" s="32"/>
      <c r="D20" s="15"/>
      <c r="E20" s="69">
        <f t="shared" si="5"/>
        <v>0</v>
      </c>
      <c r="F20" s="108"/>
      <c r="G20" s="109"/>
      <c r="H20" s="69">
        <f t="shared" si="1"/>
        <v>0</v>
      </c>
      <c r="I20" s="111"/>
      <c r="J20" s="112"/>
      <c r="K20" s="33">
        <f t="shared" si="2"/>
        <v>0</v>
      </c>
      <c r="L20" s="114"/>
      <c r="M20" s="69">
        <f t="shared" si="3"/>
        <v>0</v>
      </c>
      <c r="N20" s="117"/>
      <c r="O20" s="69">
        <f t="shared" si="4"/>
        <v>0</v>
      </c>
    </row>
    <row r="21" spans="1:15">
      <c r="A21" s="22"/>
      <c r="B21" s="101"/>
      <c r="C21" s="32"/>
      <c r="D21" s="15"/>
      <c r="E21" s="69">
        <f t="shared" si="5"/>
        <v>0</v>
      </c>
      <c r="F21" s="110"/>
      <c r="G21" s="109"/>
      <c r="H21" s="69">
        <f t="shared" si="1"/>
        <v>0</v>
      </c>
      <c r="I21" s="111"/>
      <c r="J21" s="112"/>
      <c r="K21" s="33">
        <f t="shared" si="2"/>
        <v>0</v>
      </c>
      <c r="L21" s="114"/>
      <c r="M21" s="69">
        <f t="shared" si="3"/>
        <v>0</v>
      </c>
      <c r="N21" s="117"/>
      <c r="O21" s="69">
        <f t="shared" si="4"/>
        <v>0</v>
      </c>
    </row>
    <row r="22" spans="1:15">
      <c r="A22" s="22"/>
      <c r="B22" s="101"/>
      <c r="C22" s="32"/>
      <c r="D22" s="15"/>
      <c r="E22" s="69">
        <f t="shared" si="5"/>
        <v>0</v>
      </c>
      <c r="F22" s="110"/>
      <c r="G22" s="109"/>
      <c r="H22" s="69">
        <f t="shared" si="1"/>
        <v>0</v>
      </c>
      <c r="I22" s="111"/>
      <c r="J22" s="112"/>
      <c r="K22" s="33">
        <f t="shared" si="2"/>
        <v>0</v>
      </c>
      <c r="L22" s="114"/>
      <c r="M22" s="69">
        <f t="shared" si="3"/>
        <v>0</v>
      </c>
      <c r="N22" s="117"/>
      <c r="O22" s="69">
        <f t="shared" si="4"/>
        <v>0</v>
      </c>
    </row>
    <row r="23" spans="1:15">
      <c r="A23" s="14" t="s">
        <v>74</v>
      </c>
      <c r="B23" s="103"/>
      <c r="C23" s="104">
        <f>SUM(C8:C22)</f>
        <v>587330</v>
      </c>
      <c r="D23" s="50"/>
      <c r="E23" s="92">
        <f>SUM(E8:E22)</f>
        <v>506345.6</v>
      </c>
      <c r="F23" s="59">
        <f>SUM(F8:F22)</f>
        <v>0</v>
      </c>
      <c r="G23" s="58">
        <f>SUM(G8:G22)</f>
        <v>0</v>
      </c>
      <c r="H23" s="91">
        <f>SUM(H8:H22)</f>
        <v>0</v>
      </c>
      <c r="I23" s="90">
        <f>SUM(I8:I22)</f>
        <v>0</v>
      </c>
      <c r="J23" s="52"/>
      <c r="K23" s="49">
        <f>SUM(K8:K22)</f>
        <v>0</v>
      </c>
      <c r="L23" s="51">
        <f>SUM(L8:L22)</f>
        <v>0</v>
      </c>
      <c r="M23" s="58">
        <f>SUM(M8:M22)</f>
        <v>0</v>
      </c>
      <c r="N23" s="59">
        <f>SUM(N8:N22)</f>
        <v>0</v>
      </c>
      <c r="O23" s="58">
        <f>SUM(O8:O22)</f>
        <v>0</v>
      </c>
    </row>
    <row r="24" spans="1:15">
      <c r="F24" s="9"/>
      <c r="G24" s="10"/>
      <c r="H24" s="10"/>
      <c r="I24" s="6"/>
    </row>
    <row r="25" spans="1:15">
      <c r="A25" t="s">
        <v>75</v>
      </c>
      <c r="B25" s="182">
        <f>COUNTIF(D8:D22,1)</f>
        <v>4</v>
      </c>
      <c r="F25" s="9"/>
      <c r="G25" s="10"/>
      <c r="H25" s="10"/>
      <c r="I25" s="6"/>
    </row>
    <row r="26" spans="1:15">
      <c r="A26" t="s">
        <v>76</v>
      </c>
      <c r="B26" s="183">
        <f>SUMIF(D8:D22,"=1",E8:E22)</f>
        <v>407369</v>
      </c>
      <c r="F26" s="9"/>
      <c r="G26" s="10"/>
      <c r="H26" s="10"/>
      <c r="I26" s="6"/>
    </row>
    <row r="27" spans="1:15">
      <c r="A27" t="s">
        <v>77</v>
      </c>
      <c r="B27" s="182">
        <f>COUNTIF(D8:D22,"&lt;1")</f>
        <v>2</v>
      </c>
      <c r="F27" s="9"/>
      <c r="G27" s="10"/>
      <c r="H27" s="10"/>
      <c r="I27" s="6"/>
    </row>
    <row r="28" spans="1:15">
      <c r="A28" t="s">
        <v>78</v>
      </c>
      <c r="B28" s="183">
        <f>SUMIF(D8:D22,"&lt;1",E8:E22)</f>
        <v>98976.6</v>
      </c>
      <c r="F28" s="9"/>
      <c r="G28" s="10"/>
      <c r="H28" s="10"/>
      <c r="I28" s="6"/>
    </row>
    <row r="29" spans="1:15" ht="33" customHeight="1">
      <c r="A29" t="s">
        <v>79</v>
      </c>
      <c r="B29" s="76" t="str">
        <f>'3. Data Sources'!G3</f>
        <v>SFY 2024 Wage Workup</v>
      </c>
      <c r="C29" s="77"/>
      <c r="D29" s="77"/>
      <c r="E29" s="84"/>
      <c r="F29" s="86"/>
      <c r="G29" s="12"/>
      <c r="I29" s="6"/>
      <c r="K29" s="84"/>
      <c r="L29" s="12"/>
      <c r="M29" s="12"/>
    </row>
    <row r="30" spans="1:15">
      <c r="B30" s="76"/>
      <c r="C30" s="76"/>
      <c r="D30" s="78"/>
      <c r="E30" s="79"/>
      <c r="F30" s="76"/>
      <c r="G30" s="72"/>
      <c r="I30" s="1"/>
      <c r="J30" s="1"/>
      <c r="K30" s="1"/>
      <c r="L30" s="1"/>
      <c r="M30" s="1"/>
      <c r="N30" s="1"/>
    </row>
    <row r="31" spans="1:15" ht="75.75" customHeight="1">
      <c r="A31" s="189" t="s">
        <v>80</v>
      </c>
      <c r="B31" s="76"/>
      <c r="C31" s="76"/>
      <c r="D31" s="76"/>
      <c r="E31" s="76"/>
      <c r="F31" s="76"/>
      <c r="J31" s="6"/>
      <c r="K31" s="6"/>
    </row>
    <row r="32" spans="1:15">
      <c r="A32" s="187" t="s">
        <v>10</v>
      </c>
      <c r="B32" s="78"/>
      <c r="C32" s="78"/>
      <c r="D32" s="76"/>
      <c r="E32" s="76"/>
      <c r="F32" s="76"/>
      <c r="H32" s="7"/>
      <c r="I32" s="8"/>
      <c r="J32" s="8"/>
      <c r="K32" s="8"/>
      <c r="L32" s="8"/>
    </row>
    <row r="33" spans="1:15">
      <c r="A33" s="188" t="s">
        <v>11</v>
      </c>
      <c r="B33" s="80"/>
      <c r="C33" s="80"/>
      <c r="D33" s="76"/>
      <c r="E33" s="76"/>
      <c r="F33" s="76"/>
      <c r="H33" s="7"/>
      <c r="I33" s="8"/>
      <c r="J33" s="8"/>
      <c r="K33" s="8"/>
      <c r="L33" s="8"/>
    </row>
    <row r="34" spans="1:15">
      <c r="A34" s="202" t="s">
        <v>3</v>
      </c>
      <c r="B34" s="202"/>
      <c r="C34" s="202"/>
      <c r="D34" s="202"/>
      <c r="E34" s="202"/>
      <c r="F34" s="202"/>
      <c r="G34" s="202"/>
      <c r="H34" s="202"/>
      <c r="I34" s="202"/>
      <c r="J34" s="202"/>
      <c r="K34" s="202"/>
      <c r="L34" s="202"/>
      <c r="M34" s="202"/>
      <c r="N34" s="202"/>
      <c r="O34" s="202"/>
    </row>
    <row r="38" spans="1:15" hidden="1">
      <c r="H38" s="47"/>
      <c r="I38" s="12"/>
      <c r="J38" s="12"/>
      <c r="K38" s="12"/>
      <c r="L38" s="12"/>
      <c r="M38" s="12"/>
    </row>
  </sheetData>
  <sheetProtection algorithmName="SHA-512" hashValue="tKl4mE9byaefiRBsfXlwIXxI3owNLNGsLECi0xe8yu+HvBgjitkVnbwpplZQZJURl+At/ioO0VdGdpmlstzyrA==" saltValue="2P1i7PrPsdoS1LGn8MgHMQ==" spinCount="100000" sheet="1" formatCells="0" formatColumns="0" formatRows="0"/>
  <mergeCells count="1">
    <mergeCell ref="A34:O34"/>
  </mergeCells>
  <conditionalFormatting sqref="G23:H23 H8:H22">
    <cfRule type="cellIs" dxfId="113" priority="3" operator="lessThan">
      <formula>0</formula>
    </cfRule>
  </conditionalFormatting>
  <conditionalFormatting sqref="M8:M23">
    <cfRule type="cellIs" dxfId="112" priority="2" operator="lessThan">
      <formula>0</formula>
    </cfRule>
  </conditionalFormatting>
  <conditionalFormatting sqref="O8:O23">
    <cfRule type="cellIs" dxfId="111" priority="1" operator="lessThan">
      <formula>0</formula>
    </cfRule>
  </conditionalFormatting>
  <hyperlinks>
    <hyperlink ref="A33"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300-000000000000}"/>
  </hyperlinks>
  <pageMargins left="0.7" right="0.7" top="0.75" bottom="0.75" header="0.3" footer="0.3"/>
  <pageSetup scale="54" orientation="landscape" r:id="rId2"/>
  <headerFooter>
    <oddHeader xml:space="preserve">&amp;CCIFR Budget Planning Tool - DRAFT
&amp;"-,Bold"Section III.A. Personnel&amp;"-,Regular"
</oddHeader>
  </headerFooter>
  <colBreaks count="2" manualBreakCount="2">
    <brk id="5" max="37" man="1"/>
    <brk id="8" max="1048575" man="1"/>
  </colBreak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showGridLines="0" zoomScaleNormal="100" workbookViewId="0">
      <pane xSplit="1" ySplit="7" topLeftCell="B8" activePane="bottomRight" state="frozen"/>
      <selection pane="bottomRight" activeCell="B8" sqref="B8"/>
      <selection pane="bottomLeft" activeCell="A3" sqref="A3"/>
      <selection pane="topRight" activeCell="B1" sqref="B1"/>
    </sheetView>
  </sheetViews>
  <sheetFormatPr defaultColWidth="0" defaultRowHeight="15.75" zeroHeight="1"/>
  <cols>
    <col min="1" max="1" width="46.75" customWidth="1"/>
    <col min="2" max="2" width="38.75" customWidth="1"/>
    <col min="3" max="3" width="20.75" bestFit="1" customWidth="1"/>
    <col min="4" max="11" width="18.75" customWidth="1"/>
    <col min="12" max="16384" width="11" hidden="1"/>
  </cols>
  <sheetData>
    <row r="1" spans="1:11">
      <c r="A1" s="1" t="s">
        <v>6</v>
      </c>
      <c r="B1" s="68">
        <f>IF('2. Getting Started'!B2="","",'2. Getting Started'!B2)</f>
        <v>2023</v>
      </c>
    </row>
    <row r="2" spans="1:11">
      <c r="A2" s="1" t="s">
        <v>43</v>
      </c>
      <c r="B2" s="68" t="str">
        <f>IF('2. Getting Started'!B3="","",'2. Getting Started'!B3)</f>
        <v/>
      </c>
      <c r="D2" s="1"/>
      <c r="E2" s="1"/>
      <c r="F2" s="1"/>
      <c r="G2" s="6"/>
      <c r="J2" s="45"/>
    </row>
    <row r="3" spans="1:11">
      <c r="A3" s="1"/>
      <c r="B3" s="1"/>
      <c r="C3" s="1" t="s">
        <v>44</v>
      </c>
      <c r="D3" s="1"/>
      <c r="E3" s="6"/>
      <c r="F3" s="6"/>
      <c r="G3" s="6"/>
      <c r="H3" s="1"/>
      <c r="J3" s="1" t="s">
        <v>45</v>
      </c>
      <c r="K3" s="45"/>
    </row>
    <row r="4" spans="1:11">
      <c r="A4" s="1"/>
      <c r="B4" s="1"/>
      <c r="C4" s="6">
        <f>'2. Getting Started'!B4-'9. III.F. Totals'!C14</f>
        <v>0</v>
      </c>
      <c r="J4" s="6">
        <f>'2. Getting Started'!B4-('9. III.F. Totals'!E14+'9. III.F. Totals'!H14+'9. III.F. Totals'!J14)</f>
        <v>2640000</v>
      </c>
      <c r="K4" s="45"/>
    </row>
    <row r="5" spans="1:11" ht="61.5" customHeight="1">
      <c r="A5" s="81"/>
      <c r="B5" s="81"/>
      <c r="C5" s="62" t="s">
        <v>81</v>
      </c>
      <c r="D5" s="12"/>
      <c r="E5" s="47"/>
      <c r="F5" s="12"/>
      <c r="G5" s="12"/>
      <c r="H5" s="12"/>
      <c r="I5" s="12"/>
      <c r="J5" s="12"/>
      <c r="K5" s="47"/>
    </row>
    <row r="6" spans="1:11" ht="48.4" customHeight="1">
      <c r="A6" s="1"/>
      <c r="B6" s="1"/>
      <c r="C6" s="63" t="str">
        <f>CONCATENATE("Application Budget: FFY ",'2. Getting Started'!$B2,"")</f>
        <v>Application Budget: FFY 2023</v>
      </c>
      <c r="D6" s="63" t="str">
        <f>CONCATENATE("Revised Budget: FFY ",'2. Getting Started'!$B2," (July 1, ",'2. Getting Started'!$B2,"-September 30, ",'2. Getting Started'!$B2+1,")")</f>
        <v>Revised Budget: FFY 2023 (July 1, 2023-September 30, 2024)</v>
      </c>
      <c r="E6" s="47"/>
      <c r="F6" s="47"/>
      <c r="G6" s="17" t="str">
        <f>CONCATENATE("FFY ",,'2. Getting Started'!$B2," Tydings Period (October 1, ",'2. Getting Started'!$B2+1,"-September 30, ",'2. Getting Started'!$B2+2,")")</f>
        <v>FFY 2023 Tydings Period (October 1, 2024-September 30, 2025)</v>
      </c>
      <c r="H6" s="47"/>
      <c r="I6" s="47"/>
      <c r="J6" s="63" t="str">
        <f>CONCATENATE("FFY ",'2. Getting Started'!$B2," Liquidation Period (October 1, ",'2. Getting Started'!$B2+2,"-January 28, ",'2. Getting Started'!$B2+3,")")</f>
        <v>FFY 2023 Liquidation Period (October 1, 2025-January 28, 2026)</v>
      </c>
      <c r="K6" s="146"/>
    </row>
    <row r="7" spans="1:11" ht="47.25">
      <c r="A7" s="147" t="s">
        <v>82</v>
      </c>
      <c r="B7" s="148" t="s">
        <v>83</v>
      </c>
      <c r="C7" s="149" t="s">
        <v>84</v>
      </c>
      <c r="D7" s="150" t="s">
        <v>85</v>
      </c>
      <c r="E7" s="151" t="s">
        <v>86</v>
      </c>
      <c r="F7" s="152" t="s">
        <v>61</v>
      </c>
      <c r="G7" s="153" t="s">
        <v>87</v>
      </c>
      <c r="H7" s="154" t="s">
        <v>88</v>
      </c>
      <c r="I7" s="155" t="s">
        <v>89</v>
      </c>
      <c r="J7" s="116" t="s">
        <v>60</v>
      </c>
      <c r="K7" s="156" t="s">
        <v>54</v>
      </c>
    </row>
    <row r="8" spans="1:11" ht="99" customHeight="1">
      <c r="A8" s="20" t="s">
        <v>90</v>
      </c>
      <c r="B8" s="118" t="s">
        <v>91</v>
      </c>
      <c r="C8" s="25">
        <v>162600</v>
      </c>
      <c r="D8" s="110"/>
      <c r="E8" s="126"/>
      <c r="F8" s="96">
        <f>D8-E8</f>
        <v>0</v>
      </c>
      <c r="G8" s="129"/>
      <c r="H8" s="114"/>
      <c r="I8" s="69">
        <f>G8-H8</f>
        <v>0</v>
      </c>
      <c r="J8" s="132"/>
      <c r="K8" s="69">
        <f>I8-J8</f>
        <v>0</v>
      </c>
    </row>
    <row r="9" spans="1:11">
      <c r="A9" s="20" t="s">
        <v>92</v>
      </c>
      <c r="B9" s="118" t="s">
        <v>93</v>
      </c>
      <c r="C9" s="25">
        <v>7000</v>
      </c>
      <c r="D9" s="110"/>
      <c r="E9" s="126"/>
      <c r="F9" s="96">
        <f t="shared" ref="F9:F23" si="0">D9-E9</f>
        <v>0</v>
      </c>
      <c r="G9" s="129"/>
      <c r="H9" s="114"/>
      <c r="I9" s="24">
        <f t="shared" ref="I9:I23" si="1">G9-H9</f>
        <v>0</v>
      </c>
      <c r="J9" s="132"/>
      <c r="K9" s="24">
        <f t="shared" ref="K9:K23" si="2">I9-J9</f>
        <v>0</v>
      </c>
    </row>
    <row r="10" spans="1:11" ht="47.25">
      <c r="A10" s="20" t="s">
        <v>94</v>
      </c>
      <c r="B10" s="118" t="s">
        <v>95</v>
      </c>
      <c r="C10" s="25">
        <v>575000</v>
      </c>
      <c r="D10" s="110"/>
      <c r="E10" s="126"/>
      <c r="F10" s="96">
        <f t="shared" si="0"/>
        <v>0</v>
      </c>
      <c r="G10" s="129"/>
      <c r="H10" s="114"/>
      <c r="I10" s="24">
        <f t="shared" si="1"/>
        <v>0</v>
      </c>
      <c r="J10" s="132"/>
      <c r="K10" s="24">
        <f t="shared" si="2"/>
        <v>0</v>
      </c>
    </row>
    <row r="11" spans="1:11" ht="47.25">
      <c r="A11" s="20" t="s">
        <v>96</v>
      </c>
      <c r="B11" s="118" t="s">
        <v>97</v>
      </c>
      <c r="C11" s="25">
        <v>55788.4</v>
      </c>
      <c r="D11" s="110"/>
      <c r="E11" s="126"/>
      <c r="F11" s="96">
        <f t="shared" si="0"/>
        <v>0</v>
      </c>
      <c r="G11" s="129"/>
      <c r="H11" s="114"/>
      <c r="I11" s="24">
        <f t="shared" si="1"/>
        <v>0</v>
      </c>
      <c r="J11" s="132"/>
      <c r="K11" s="24">
        <f t="shared" si="2"/>
        <v>0</v>
      </c>
    </row>
    <row r="12" spans="1:11" ht="47.25">
      <c r="A12" s="22" t="s">
        <v>98</v>
      </c>
      <c r="B12" s="119" t="s">
        <v>99</v>
      </c>
      <c r="C12" s="25">
        <v>33000</v>
      </c>
      <c r="D12" s="110"/>
      <c r="E12" s="126"/>
      <c r="F12" s="96">
        <f t="shared" si="0"/>
        <v>0</v>
      </c>
      <c r="G12" s="129"/>
      <c r="H12" s="114"/>
      <c r="I12" s="24">
        <f t="shared" si="1"/>
        <v>0</v>
      </c>
      <c r="J12" s="132"/>
      <c r="K12" s="24">
        <f t="shared" si="2"/>
        <v>0</v>
      </c>
    </row>
    <row r="13" spans="1:11" ht="47.25">
      <c r="A13" s="22" t="s">
        <v>100</v>
      </c>
      <c r="B13" s="119" t="s">
        <v>101</v>
      </c>
      <c r="C13" s="25">
        <v>150000</v>
      </c>
      <c r="D13" s="110"/>
      <c r="E13" s="126"/>
      <c r="F13" s="96">
        <f t="shared" si="0"/>
        <v>0</v>
      </c>
      <c r="G13" s="129"/>
      <c r="H13" s="114"/>
      <c r="I13" s="24">
        <f t="shared" si="1"/>
        <v>0</v>
      </c>
      <c r="J13" s="132"/>
      <c r="K13" s="24">
        <f t="shared" si="2"/>
        <v>0</v>
      </c>
    </row>
    <row r="14" spans="1:11" ht="157.5">
      <c r="A14" s="23" t="s">
        <v>102</v>
      </c>
      <c r="B14" s="120" t="s">
        <v>103</v>
      </c>
      <c r="C14" s="25">
        <v>65000</v>
      </c>
      <c r="D14" s="110"/>
      <c r="E14" s="126"/>
      <c r="F14" s="96">
        <f t="shared" si="0"/>
        <v>0</v>
      </c>
      <c r="G14" s="129"/>
      <c r="H14" s="114"/>
      <c r="I14" s="24">
        <f t="shared" si="1"/>
        <v>0</v>
      </c>
      <c r="J14" s="132"/>
      <c r="K14" s="24">
        <f t="shared" si="2"/>
        <v>0</v>
      </c>
    </row>
    <row r="15" spans="1:11" ht="63">
      <c r="A15" s="22" t="s">
        <v>104</v>
      </c>
      <c r="B15" s="119" t="s">
        <v>105</v>
      </c>
      <c r="C15" s="25">
        <v>10000</v>
      </c>
      <c r="D15" s="110"/>
      <c r="E15" s="126"/>
      <c r="F15" s="96">
        <f t="shared" si="0"/>
        <v>0</v>
      </c>
      <c r="G15" s="129"/>
      <c r="H15" s="114"/>
      <c r="I15" s="24">
        <f t="shared" si="1"/>
        <v>0</v>
      </c>
      <c r="J15" s="132"/>
      <c r="K15" s="24">
        <f t="shared" si="2"/>
        <v>0</v>
      </c>
    </row>
    <row r="16" spans="1:11" ht="94.5">
      <c r="A16" s="22" t="s">
        <v>106</v>
      </c>
      <c r="B16" s="119" t="s">
        <v>107</v>
      </c>
      <c r="C16" s="25">
        <v>10000</v>
      </c>
      <c r="D16" s="110"/>
      <c r="E16" s="126"/>
      <c r="F16" s="96">
        <f t="shared" si="0"/>
        <v>0</v>
      </c>
      <c r="G16" s="129"/>
      <c r="H16" s="114"/>
      <c r="I16" s="24">
        <f t="shared" si="1"/>
        <v>0</v>
      </c>
      <c r="J16" s="132"/>
      <c r="K16" s="24">
        <f t="shared" si="2"/>
        <v>0</v>
      </c>
    </row>
    <row r="17" spans="1:11">
      <c r="A17" s="22"/>
      <c r="B17" s="119"/>
      <c r="C17" s="25"/>
      <c r="D17" s="110"/>
      <c r="E17" s="126"/>
      <c r="F17" s="96">
        <f t="shared" si="0"/>
        <v>0</v>
      </c>
      <c r="G17" s="129"/>
      <c r="H17" s="114"/>
      <c r="I17" s="24">
        <f t="shared" si="1"/>
        <v>0</v>
      </c>
      <c r="J17" s="132"/>
      <c r="K17" s="24">
        <f t="shared" si="2"/>
        <v>0</v>
      </c>
    </row>
    <row r="18" spans="1:11">
      <c r="A18" s="42"/>
      <c r="B18" s="121"/>
      <c r="C18" s="25"/>
      <c r="D18" s="110"/>
      <c r="E18" s="126"/>
      <c r="F18" s="96">
        <f t="shared" si="0"/>
        <v>0</v>
      </c>
      <c r="G18" s="129"/>
      <c r="H18" s="114"/>
      <c r="I18" s="24">
        <f t="shared" si="1"/>
        <v>0</v>
      </c>
      <c r="J18" s="132"/>
      <c r="K18" s="24">
        <f t="shared" si="2"/>
        <v>0</v>
      </c>
    </row>
    <row r="19" spans="1:11">
      <c r="A19" s="23"/>
      <c r="B19" s="120"/>
      <c r="C19" s="41"/>
      <c r="D19" s="110"/>
      <c r="E19" s="126"/>
      <c r="F19" s="96">
        <f t="shared" si="0"/>
        <v>0</v>
      </c>
      <c r="G19" s="130"/>
      <c r="H19" s="131"/>
      <c r="I19" s="40">
        <f t="shared" si="1"/>
        <v>0</v>
      </c>
      <c r="J19" s="132"/>
      <c r="K19" s="40">
        <f t="shared" si="2"/>
        <v>0</v>
      </c>
    </row>
    <row r="20" spans="1:11">
      <c r="A20" s="22"/>
      <c r="B20" s="119"/>
      <c r="C20" s="25"/>
      <c r="D20" s="110"/>
      <c r="E20" s="126"/>
      <c r="F20" s="96">
        <f t="shared" si="0"/>
        <v>0</v>
      </c>
      <c r="G20" s="129"/>
      <c r="H20" s="114"/>
      <c r="I20" s="24">
        <f t="shared" si="1"/>
        <v>0</v>
      </c>
      <c r="J20" s="132"/>
      <c r="K20" s="24">
        <f t="shared" si="2"/>
        <v>0</v>
      </c>
    </row>
    <row r="21" spans="1:11">
      <c r="A21" s="22"/>
      <c r="B21" s="119"/>
      <c r="C21" s="25"/>
      <c r="D21" s="110"/>
      <c r="E21" s="126"/>
      <c r="F21" s="96">
        <f t="shared" si="0"/>
        <v>0</v>
      </c>
      <c r="G21" s="129"/>
      <c r="H21" s="114"/>
      <c r="I21" s="24">
        <f t="shared" si="1"/>
        <v>0</v>
      </c>
      <c r="J21" s="132"/>
      <c r="K21" s="24">
        <f t="shared" si="2"/>
        <v>0</v>
      </c>
    </row>
    <row r="22" spans="1:11">
      <c r="A22" s="22"/>
      <c r="B22" s="119"/>
      <c r="C22" s="25"/>
      <c r="D22" s="110"/>
      <c r="E22" s="126"/>
      <c r="F22" s="96">
        <f t="shared" si="0"/>
        <v>0</v>
      </c>
      <c r="G22" s="129"/>
      <c r="H22" s="114"/>
      <c r="I22" s="24">
        <f t="shared" si="1"/>
        <v>0</v>
      </c>
      <c r="J22" s="132"/>
      <c r="K22" s="24">
        <f t="shared" si="2"/>
        <v>0</v>
      </c>
    </row>
    <row r="23" spans="1:11">
      <c r="A23" s="22"/>
      <c r="B23" s="119"/>
      <c r="C23" s="25"/>
      <c r="D23" s="110"/>
      <c r="E23" s="126"/>
      <c r="F23" s="96">
        <f t="shared" si="0"/>
        <v>0</v>
      </c>
      <c r="G23" s="129"/>
      <c r="H23" s="114"/>
      <c r="I23" s="24">
        <f t="shared" si="1"/>
        <v>0</v>
      </c>
      <c r="J23" s="132"/>
      <c r="K23" s="24">
        <f t="shared" si="2"/>
        <v>0</v>
      </c>
    </row>
    <row r="24" spans="1:11">
      <c r="A24" s="19" t="s">
        <v>74</v>
      </c>
      <c r="B24" s="122"/>
      <c r="C24" s="59">
        <f t="shared" ref="C24:K24" si="3">SUM(C8:C23)</f>
        <v>1068388.3999999999</v>
      </c>
      <c r="D24" s="51">
        <f t="shared" si="3"/>
        <v>0</v>
      </c>
      <c r="E24" s="51">
        <f t="shared" si="3"/>
        <v>0</v>
      </c>
      <c r="F24" s="51">
        <f t="shared" si="3"/>
        <v>0</v>
      </c>
      <c r="G24" s="59">
        <f t="shared" si="3"/>
        <v>0</v>
      </c>
      <c r="H24" s="60">
        <f t="shared" si="3"/>
        <v>0</v>
      </c>
      <c r="I24" s="58">
        <f t="shared" si="3"/>
        <v>0</v>
      </c>
      <c r="J24" s="64">
        <f t="shared" si="3"/>
        <v>0</v>
      </c>
      <c r="K24" s="58">
        <f t="shared" si="3"/>
        <v>0</v>
      </c>
    </row>
    <row r="25" spans="1:11"/>
    <row r="26" spans="1:11" ht="36" customHeight="1">
      <c r="A26" t="s">
        <v>79</v>
      </c>
      <c r="B26" s="198" t="str">
        <f>'3. Data Sources'!G8</f>
        <v>MDA &amp; SC master contract SFY 2024</v>
      </c>
      <c r="C26" s="85"/>
      <c r="D26" s="85"/>
      <c r="E26" s="84"/>
      <c r="F26" s="12"/>
      <c r="G26" s="12"/>
    </row>
    <row r="27" spans="1:11">
      <c r="B27" s="198"/>
      <c r="C27" s="76"/>
      <c r="D27" s="76"/>
    </row>
    <row r="28" spans="1:11" ht="75" customHeight="1">
      <c r="A28" s="189" t="s">
        <v>80</v>
      </c>
      <c r="B28" s="198"/>
      <c r="C28" s="76"/>
      <c r="D28" s="76"/>
    </row>
    <row r="29" spans="1:11">
      <c r="A29" s="187" t="s">
        <v>10</v>
      </c>
      <c r="B29" s="76"/>
      <c r="C29" s="76"/>
      <c r="D29" s="76"/>
    </row>
    <row r="30" spans="1:11">
      <c r="A30" s="190" t="s">
        <v>11</v>
      </c>
      <c r="B30" s="76"/>
    </row>
    <row r="31" spans="1:11">
      <c r="A31" s="201" t="s">
        <v>3</v>
      </c>
      <c r="B31" s="201"/>
      <c r="C31" s="201"/>
      <c r="D31" s="201"/>
      <c r="E31" s="201"/>
      <c r="F31" s="201"/>
      <c r="G31" s="201"/>
      <c r="H31" s="201"/>
      <c r="I31" s="201"/>
      <c r="J31" s="201"/>
      <c r="K31" s="201"/>
    </row>
    <row r="32" spans="1:11" hidden="1">
      <c r="B32" s="76"/>
    </row>
  </sheetData>
  <sheetProtection algorithmName="SHA-512" hashValue="fu9XUY/9ca+6iaOxvHBuEtF90nE5BfTi0xyd2BIzZODxjTU2xQakZUlQaniX97xnjC8URXgfaOyIQkjTp4sKxw==" saltValue="qyCOU6NN97ZVEMwzdnS4Iw==" spinCount="100000" sheet="1" formatCells="0" formatColumns="0" formatRows="0"/>
  <mergeCells count="1">
    <mergeCell ref="A31:K31"/>
  </mergeCells>
  <phoneticPr fontId="16" type="noConversion"/>
  <conditionalFormatting sqref="K8:K24 F8:F23">
    <cfRule type="cellIs" dxfId="92" priority="1" operator="lessThan">
      <formula>0</formula>
    </cfRule>
  </conditionalFormatting>
  <conditionalFormatting sqref="I8:I24">
    <cfRule type="cellIs" dxfId="91" priority="2" operator="lessThan">
      <formula>0</formula>
    </cfRule>
  </conditionalFormatting>
  <hyperlinks>
    <hyperlink ref="A30"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400-000000000000}"/>
  </hyperlinks>
  <pageMargins left="0.7" right="0.7" top="0.75" bottom="0.75" header="0.3" footer="0.3"/>
  <pageSetup scale="56" orientation="landscape" verticalDpi="300" r:id="rId2"/>
  <colBreaks count="2" manualBreakCount="2">
    <brk id="6" max="1048575" man="1"/>
    <brk id="9" max="1048575" man="1"/>
  </colBreaks>
  <ignoredErrors>
    <ignoredError sqref="K24 K8:K23" calculatedColumn="1"/>
  </ignoredError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8"/>
  <sheetViews>
    <sheetView showGridLines="0" zoomScaleNormal="100" workbookViewId="0">
      <pane xSplit="1" ySplit="7" topLeftCell="B8" activePane="bottomRight" state="frozen"/>
      <selection pane="bottomRight" activeCell="B8" sqref="B8"/>
      <selection pane="bottomLeft" activeCell="A2" sqref="A2"/>
      <selection pane="topRight" activeCell="B1" sqref="B1"/>
    </sheetView>
  </sheetViews>
  <sheetFormatPr defaultColWidth="0" defaultRowHeight="15.75" zeroHeight="1"/>
  <cols>
    <col min="1" max="1" width="36.5" customWidth="1"/>
    <col min="2" max="2" width="30.75" customWidth="1"/>
    <col min="3" max="3" width="20.75" bestFit="1" customWidth="1"/>
    <col min="4" max="11" width="18.75" customWidth="1"/>
    <col min="12" max="12" width="18.75" hidden="1" customWidth="1"/>
    <col min="13" max="16384" width="20" hidden="1"/>
  </cols>
  <sheetData>
    <row r="1" spans="1:11" ht="23.25">
      <c r="A1" s="1" t="s">
        <v>6</v>
      </c>
      <c r="B1" s="68">
        <f>IF('2. Getting Started'!B2="","",'2. Getting Started'!B2)</f>
        <v>2023</v>
      </c>
      <c r="C1" s="81"/>
      <c r="D1" s="1"/>
      <c r="E1" s="93"/>
      <c r="F1" s="1"/>
      <c r="G1" s="94"/>
      <c r="H1" s="1"/>
      <c r="I1" s="54"/>
    </row>
    <row r="2" spans="1:11" ht="14.25" customHeight="1">
      <c r="A2" s="1" t="s">
        <v>43</v>
      </c>
      <c r="B2" s="68" t="str">
        <f>IF('2. Getting Started'!B3="","",'2. Getting Started'!B3)</f>
        <v/>
      </c>
      <c r="D2" s="1"/>
      <c r="E2" s="1"/>
      <c r="F2" s="1"/>
      <c r="G2" s="6"/>
      <c r="I2" s="54"/>
    </row>
    <row r="3" spans="1:11" ht="14.25" customHeight="1">
      <c r="A3" s="1"/>
      <c r="B3" s="1"/>
      <c r="C3" s="1" t="s">
        <v>44</v>
      </c>
      <c r="D3" s="1"/>
      <c r="E3" s="6"/>
      <c r="F3" s="6"/>
      <c r="G3" s="6"/>
      <c r="H3" s="1"/>
      <c r="J3" s="1" t="s">
        <v>45</v>
      </c>
    </row>
    <row r="4" spans="1:11" ht="14.25" customHeight="1">
      <c r="A4" s="81"/>
      <c r="B4" s="81"/>
      <c r="C4" s="6">
        <f>'2. Getting Started'!B4-'9. III.F. Totals'!C14</f>
        <v>0</v>
      </c>
      <c r="J4" s="6">
        <f>'2. Getting Started'!B4-('9. III.F. Totals'!E14+'9. III.F. Totals'!H14+'9. III.F. Totals'!J14)</f>
        <v>2640000</v>
      </c>
    </row>
    <row r="5" spans="1:11" ht="60" customHeight="1">
      <c r="A5" s="44"/>
      <c r="B5" s="44"/>
      <c r="C5" s="62" t="s">
        <v>108</v>
      </c>
      <c r="D5" s="62"/>
      <c r="E5" s="62"/>
      <c r="F5" s="62"/>
      <c r="G5" s="62"/>
      <c r="H5" s="62"/>
      <c r="I5" s="62"/>
      <c r="J5" s="62"/>
      <c r="K5" s="12"/>
    </row>
    <row r="6" spans="1:11" ht="48.4" customHeight="1">
      <c r="A6" s="44"/>
      <c r="B6" s="44"/>
      <c r="C6" s="134" t="str">
        <f>CONCATENATE("Application Budget: FFY ",'2. Getting Started'!$B2,"")</f>
        <v>Application Budget: FFY 2023</v>
      </c>
      <c r="D6" s="63" t="str">
        <f>CONCATENATE("Revised Budget: FFY ",'2. Getting Started'!$B2," (July 1, ",'2. Getting Started'!$B2,"-September 30, ",'2. Getting Started'!$B2+1,")")</f>
        <v>Revised Budget: FFY 2023 (July 1, 2023-September 30, 2024)</v>
      </c>
      <c r="E6" s="47"/>
      <c r="F6" s="47"/>
      <c r="G6" s="17" t="str">
        <f>CONCATENATE("FFY ",,'2. Getting Started'!$B2," Tydings Period (October 1, ",'2. Getting Started'!$B2+1,"-September 30, ",'2. Getting Started'!$B2+2,")")</f>
        <v>FFY 2023 Tydings Period (October 1, 2024-September 30, 2025)</v>
      </c>
      <c r="H6" s="56"/>
      <c r="I6" s="56"/>
      <c r="J6" s="63" t="str">
        <f>CONCATENATE("FFY ",'2. Getting Started'!$B2," Liquidation Period (October 1, ",'2. Getting Started'!$B2+2,"-January 28, ",'2. Getting Started'!$B2+3,")")</f>
        <v>FFY 2023 Liquidation Period (October 1, 2025-January 28, 2026)</v>
      </c>
      <c r="K6" s="55"/>
    </row>
    <row r="7" spans="1:11" ht="51" customHeight="1">
      <c r="A7" s="123" t="s">
        <v>109</v>
      </c>
      <c r="B7" s="133" t="s">
        <v>110</v>
      </c>
      <c r="C7" s="137" t="s">
        <v>84</v>
      </c>
      <c r="D7" s="105" t="s">
        <v>85</v>
      </c>
      <c r="E7" s="106" t="s">
        <v>86</v>
      </c>
      <c r="F7" s="107" t="s">
        <v>61</v>
      </c>
      <c r="G7" s="127" t="s">
        <v>87</v>
      </c>
      <c r="H7" s="128" t="s">
        <v>111</v>
      </c>
      <c r="I7" s="128" t="s">
        <v>112</v>
      </c>
      <c r="J7" s="124" t="s">
        <v>60</v>
      </c>
      <c r="K7" s="139" t="s">
        <v>54</v>
      </c>
    </row>
    <row r="8" spans="1:11" ht="31.5">
      <c r="A8" s="22" t="s">
        <v>113</v>
      </c>
      <c r="B8" s="119" t="s">
        <v>114</v>
      </c>
      <c r="C8" s="135">
        <v>18000</v>
      </c>
      <c r="D8" s="110"/>
      <c r="E8" s="138"/>
      <c r="F8" s="96">
        <f>D8-E8</f>
        <v>0</v>
      </c>
      <c r="G8" s="129"/>
      <c r="H8" s="114"/>
      <c r="I8" s="69">
        <f>G8-H8</f>
        <v>0</v>
      </c>
      <c r="J8" s="132"/>
      <c r="K8" s="69">
        <f>I8-J8</f>
        <v>0</v>
      </c>
    </row>
    <row r="9" spans="1:11" ht="31.5">
      <c r="A9" s="22" t="s">
        <v>115</v>
      </c>
      <c r="B9" s="119" t="s">
        <v>116</v>
      </c>
      <c r="C9" s="135">
        <v>25000</v>
      </c>
      <c r="D9" s="110"/>
      <c r="E9" s="138"/>
      <c r="F9" s="96">
        <f t="shared" ref="F9:F29" si="0">D9-E9</f>
        <v>0</v>
      </c>
      <c r="G9" s="129"/>
      <c r="H9" s="114"/>
      <c r="I9" s="24">
        <f t="shared" ref="I9:I29" si="1">G9-H9</f>
        <v>0</v>
      </c>
      <c r="J9" s="132"/>
      <c r="K9" s="24">
        <f t="shared" ref="K9:K29" si="2">I9-J9</f>
        <v>0</v>
      </c>
    </row>
    <row r="10" spans="1:11" ht="31.5">
      <c r="A10" s="22" t="s">
        <v>117</v>
      </c>
      <c r="B10" s="119" t="s">
        <v>118</v>
      </c>
      <c r="C10" s="135">
        <v>0</v>
      </c>
      <c r="D10" s="110"/>
      <c r="E10" s="138"/>
      <c r="F10" s="96">
        <f t="shared" si="0"/>
        <v>0</v>
      </c>
      <c r="G10" s="129"/>
      <c r="H10" s="114"/>
      <c r="I10" s="24">
        <f t="shared" si="1"/>
        <v>0</v>
      </c>
      <c r="J10" s="132"/>
      <c r="K10" s="24">
        <f t="shared" si="2"/>
        <v>0</v>
      </c>
    </row>
    <row r="11" spans="1:11" ht="31.5">
      <c r="A11" s="22" t="s">
        <v>119</v>
      </c>
      <c r="B11" s="119" t="s">
        <v>120</v>
      </c>
      <c r="C11" s="135">
        <v>50000</v>
      </c>
      <c r="D11" s="110"/>
      <c r="E11" s="138"/>
      <c r="F11" s="96">
        <f t="shared" si="0"/>
        <v>0</v>
      </c>
      <c r="G11" s="129"/>
      <c r="H11" s="114"/>
      <c r="I11" s="24">
        <f t="shared" si="1"/>
        <v>0</v>
      </c>
      <c r="J11" s="132"/>
      <c r="K11" s="24">
        <f t="shared" si="2"/>
        <v>0</v>
      </c>
    </row>
    <row r="12" spans="1:11" ht="31.5">
      <c r="A12" s="22" t="s">
        <v>121</v>
      </c>
      <c r="B12" s="119" t="s">
        <v>122</v>
      </c>
      <c r="C12" s="135">
        <v>15159</v>
      </c>
      <c r="D12" s="110"/>
      <c r="E12" s="138"/>
      <c r="F12" s="96">
        <f t="shared" si="0"/>
        <v>0</v>
      </c>
      <c r="G12" s="129"/>
      <c r="H12" s="114"/>
      <c r="I12" s="24">
        <f t="shared" si="1"/>
        <v>0</v>
      </c>
      <c r="J12" s="132"/>
      <c r="K12" s="24">
        <f t="shared" si="2"/>
        <v>0</v>
      </c>
    </row>
    <row r="13" spans="1:11" ht="31.5">
      <c r="A13" s="22" t="s">
        <v>123</v>
      </c>
      <c r="B13" s="119" t="s">
        <v>124</v>
      </c>
      <c r="C13" s="135">
        <v>10000</v>
      </c>
      <c r="D13" s="110"/>
      <c r="E13" s="138"/>
      <c r="F13" s="96">
        <f t="shared" si="0"/>
        <v>0</v>
      </c>
      <c r="G13" s="129"/>
      <c r="H13" s="114"/>
      <c r="I13" s="24">
        <f t="shared" ref="I13:I17" si="3">G13-H13</f>
        <v>0</v>
      </c>
      <c r="J13" s="132"/>
      <c r="K13" s="24">
        <f t="shared" si="2"/>
        <v>0</v>
      </c>
    </row>
    <row r="14" spans="1:11" ht="31.5">
      <c r="A14" s="22" t="s">
        <v>125</v>
      </c>
      <c r="B14" s="119" t="s">
        <v>126</v>
      </c>
      <c r="C14" s="135">
        <v>52107</v>
      </c>
      <c r="D14" s="110"/>
      <c r="E14" s="138"/>
      <c r="F14" s="96">
        <f t="shared" si="0"/>
        <v>0</v>
      </c>
      <c r="G14" s="129"/>
      <c r="H14" s="114"/>
      <c r="I14" s="24">
        <f t="shared" si="3"/>
        <v>0</v>
      </c>
      <c r="J14" s="132"/>
      <c r="K14" s="24">
        <f t="shared" si="2"/>
        <v>0</v>
      </c>
    </row>
    <row r="15" spans="1:11" ht="31.5">
      <c r="A15" s="22" t="s">
        <v>127</v>
      </c>
      <c r="B15" s="119" t="s">
        <v>128</v>
      </c>
      <c r="C15" s="135">
        <v>15000</v>
      </c>
      <c r="D15" s="110"/>
      <c r="E15" s="138"/>
      <c r="F15" s="96">
        <f t="shared" si="0"/>
        <v>0</v>
      </c>
      <c r="G15" s="129"/>
      <c r="H15" s="114"/>
      <c r="I15" s="24">
        <f t="shared" si="3"/>
        <v>0</v>
      </c>
      <c r="J15" s="132"/>
      <c r="K15" s="24">
        <f t="shared" si="2"/>
        <v>0</v>
      </c>
    </row>
    <row r="16" spans="1:11" ht="31.5">
      <c r="A16" s="22" t="s">
        <v>129</v>
      </c>
      <c r="B16" s="119" t="s">
        <v>130</v>
      </c>
      <c r="C16" s="135">
        <v>40000</v>
      </c>
      <c r="D16" s="110"/>
      <c r="E16" s="138"/>
      <c r="F16" s="96">
        <f t="shared" si="0"/>
        <v>0</v>
      </c>
      <c r="G16" s="129"/>
      <c r="H16" s="114"/>
      <c r="I16" s="24">
        <f t="shared" si="3"/>
        <v>0</v>
      </c>
      <c r="J16" s="132"/>
      <c r="K16" s="24">
        <f t="shared" si="2"/>
        <v>0</v>
      </c>
    </row>
    <row r="17" spans="1:11" ht="31.5">
      <c r="A17" s="22" t="s">
        <v>131</v>
      </c>
      <c r="B17" s="119" t="s">
        <v>132</v>
      </c>
      <c r="C17" s="135">
        <v>40000</v>
      </c>
      <c r="D17" s="110"/>
      <c r="E17" s="138"/>
      <c r="F17" s="96">
        <f t="shared" si="0"/>
        <v>0</v>
      </c>
      <c r="G17" s="129"/>
      <c r="H17" s="114"/>
      <c r="I17" s="24">
        <f t="shared" si="3"/>
        <v>0</v>
      </c>
      <c r="J17" s="132"/>
      <c r="K17" s="24">
        <f t="shared" si="2"/>
        <v>0</v>
      </c>
    </row>
    <row r="18" spans="1:11" ht="31.5">
      <c r="A18" s="22" t="s">
        <v>133</v>
      </c>
      <c r="B18" s="119" t="s">
        <v>134</v>
      </c>
      <c r="C18" s="135">
        <v>50000</v>
      </c>
      <c r="D18" s="110"/>
      <c r="E18" s="138"/>
      <c r="F18" s="96">
        <f t="shared" si="0"/>
        <v>0</v>
      </c>
      <c r="G18" s="129"/>
      <c r="H18" s="114"/>
      <c r="I18" s="24">
        <f t="shared" si="1"/>
        <v>0</v>
      </c>
      <c r="J18" s="132"/>
      <c r="K18" s="24">
        <f t="shared" si="2"/>
        <v>0</v>
      </c>
    </row>
    <row r="19" spans="1:11" ht="47.25">
      <c r="A19" s="22" t="s">
        <v>135</v>
      </c>
      <c r="B19" s="119" t="s">
        <v>136</v>
      </c>
      <c r="C19" s="135">
        <v>0</v>
      </c>
      <c r="D19" s="110"/>
      <c r="E19" s="138"/>
      <c r="F19" s="96">
        <f t="shared" si="0"/>
        <v>0</v>
      </c>
      <c r="G19" s="129"/>
      <c r="H19" s="114"/>
      <c r="I19" s="40">
        <f t="shared" si="1"/>
        <v>0</v>
      </c>
      <c r="J19" s="132"/>
      <c r="K19" s="40">
        <f t="shared" si="2"/>
        <v>0</v>
      </c>
    </row>
    <row r="20" spans="1:11" ht="31.5">
      <c r="A20" s="22" t="s">
        <v>137</v>
      </c>
      <c r="B20" s="119" t="s">
        <v>138</v>
      </c>
      <c r="C20" s="135">
        <v>0</v>
      </c>
      <c r="D20" s="110"/>
      <c r="E20" s="138"/>
      <c r="F20" s="96">
        <f t="shared" si="0"/>
        <v>0</v>
      </c>
      <c r="G20" s="129"/>
      <c r="H20" s="114"/>
      <c r="I20" s="24">
        <f t="shared" si="1"/>
        <v>0</v>
      </c>
      <c r="J20" s="132"/>
      <c r="K20" s="24">
        <f t="shared" si="2"/>
        <v>0</v>
      </c>
    </row>
    <row r="21" spans="1:11" ht="31.5">
      <c r="A21" s="22" t="s">
        <v>139</v>
      </c>
      <c r="B21" s="119" t="s">
        <v>140</v>
      </c>
      <c r="C21" s="135">
        <v>75000</v>
      </c>
      <c r="D21" s="110"/>
      <c r="E21" s="138"/>
      <c r="F21" s="96">
        <f t="shared" si="0"/>
        <v>0</v>
      </c>
      <c r="G21" s="129"/>
      <c r="H21" s="114"/>
      <c r="I21" s="24">
        <f t="shared" si="1"/>
        <v>0</v>
      </c>
      <c r="J21" s="132"/>
      <c r="K21" s="24">
        <f t="shared" si="2"/>
        <v>0</v>
      </c>
    </row>
    <row r="22" spans="1:11" ht="31.5">
      <c r="A22" s="22" t="s">
        <v>141</v>
      </c>
      <c r="B22" s="119" t="s">
        <v>142</v>
      </c>
      <c r="C22" s="135">
        <v>175000</v>
      </c>
      <c r="D22" s="110"/>
      <c r="E22" s="138"/>
      <c r="F22" s="96">
        <f t="shared" si="0"/>
        <v>0</v>
      </c>
      <c r="G22" s="129"/>
      <c r="H22" s="114"/>
      <c r="I22" s="24">
        <f t="shared" si="1"/>
        <v>0</v>
      </c>
      <c r="J22" s="132"/>
      <c r="K22" s="24">
        <f t="shared" si="2"/>
        <v>0</v>
      </c>
    </row>
    <row r="23" spans="1:11" ht="31.5">
      <c r="A23" s="22" t="s">
        <v>143</v>
      </c>
      <c r="B23" s="119" t="s">
        <v>144</v>
      </c>
      <c r="C23" s="135">
        <v>120000</v>
      </c>
      <c r="D23" s="110"/>
      <c r="E23" s="138"/>
      <c r="F23" s="96">
        <f t="shared" si="0"/>
        <v>0</v>
      </c>
      <c r="G23" s="129"/>
      <c r="H23" s="114"/>
      <c r="I23" s="24">
        <f t="shared" si="1"/>
        <v>0</v>
      </c>
      <c r="J23" s="132"/>
      <c r="K23" s="24">
        <f t="shared" si="2"/>
        <v>0</v>
      </c>
    </row>
    <row r="24" spans="1:11" ht="31.5">
      <c r="A24" s="22" t="s">
        <v>145</v>
      </c>
      <c r="B24" s="119" t="s">
        <v>146</v>
      </c>
      <c r="C24" s="135">
        <v>5000</v>
      </c>
      <c r="D24" s="110"/>
      <c r="E24" s="138"/>
      <c r="F24" s="96">
        <f t="shared" si="0"/>
        <v>0</v>
      </c>
      <c r="G24" s="129"/>
      <c r="H24" s="114"/>
      <c r="I24" s="73">
        <f t="shared" si="1"/>
        <v>0</v>
      </c>
      <c r="J24" s="132"/>
      <c r="K24" s="73">
        <f t="shared" si="2"/>
        <v>0</v>
      </c>
    </row>
    <row r="25" spans="1:11" ht="31.5">
      <c r="A25" s="22" t="s">
        <v>147</v>
      </c>
      <c r="B25" s="119" t="s">
        <v>148</v>
      </c>
      <c r="C25" s="135">
        <v>0</v>
      </c>
      <c r="D25" s="110"/>
      <c r="E25" s="138"/>
      <c r="F25" s="96">
        <f t="shared" si="0"/>
        <v>0</v>
      </c>
      <c r="G25" s="129"/>
      <c r="H25" s="114"/>
      <c r="I25" s="69">
        <f t="shared" si="1"/>
        <v>0</v>
      </c>
      <c r="J25" s="132"/>
      <c r="K25" s="69">
        <f t="shared" si="2"/>
        <v>0</v>
      </c>
    </row>
    <row r="26" spans="1:11">
      <c r="A26" s="22"/>
      <c r="B26" s="119"/>
      <c r="C26" s="135"/>
      <c r="D26" s="110"/>
      <c r="E26" s="138"/>
      <c r="F26" s="96">
        <f t="shared" si="0"/>
        <v>0</v>
      </c>
      <c r="G26" s="129"/>
      <c r="H26" s="114"/>
      <c r="I26" s="24">
        <f t="shared" si="1"/>
        <v>0</v>
      </c>
      <c r="J26" s="132"/>
      <c r="K26" s="24">
        <f t="shared" si="2"/>
        <v>0</v>
      </c>
    </row>
    <row r="27" spans="1:11">
      <c r="A27" s="22"/>
      <c r="B27" s="119"/>
      <c r="C27" s="135"/>
      <c r="D27" s="110"/>
      <c r="E27" s="138"/>
      <c r="F27" s="96">
        <f t="shared" si="0"/>
        <v>0</v>
      </c>
      <c r="G27" s="129"/>
      <c r="H27" s="114"/>
      <c r="I27" s="24">
        <f t="shared" si="1"/>
        <v>0</v>
      </c>
      <c r="J27" s="132"/>
      <c r="K27" s="24">
        <f t="shared" si="2"/>
        <v>0</v>
      </c>
    </row>
    <row r="28" spans="1:11">
      <c r="A28" s="22"/>
      <c r="B28" s="119"/>
      <c r="C28" s="135"/>
      <c r="D28" s="110"/>
      <c r="E28" s="138"/>
      <c r="F28" s="96">
        <f t="shared" si="0"/>
        <v>0</v>
      </c>
      <c r="G28" s="129"/>
      <c r="H28" s="114"/>
      <c r="I28" s="24">
        <f t="shared" si="1"/>
        <v>0</v>
      </c>
      <c r="J28" s="132"/>
      <c r="K28" s="24">
        <f t="shared" si="2"/>
        <v>0</v>
      </c>
    </row>
    <row r="29" spans="1:11">
      <c r="A29" s="22"/>
      <c r="B29" s="119"/>
      <c r="C29" s="135"/>
      <c r="D29" s="110"/>
      <c r="E29" s="138"/>
      <c r="F29" s="96">
        <f t="shared" si="0"/>
        <v>0</v>
      </c>
      <c r="G29" s="129"/>
      <c r="H29" s="114"/>
      <c r="I29" s="24">
        <f t="shared" si="1"/>
        <v>0</v>
      </c>
      <c r="J29" s="132"/>
      <c r="K29" s="24">
        <f t="shared" si="2"/>
        <v>0</v>
      </c>
    </row>
    <row r="30" spans="1:11">
      <c r="A30" s="19" t="s">
        <v>74</v>
      </c>
      <c r="B30" s="122"/>
      <c r="C30" s="136">
        <f t="shared" ref="C30:K30" si="4">SUM(C8:C29)</f>
        <v>690266</v>
      </c>
      <c r="D30" s="64">
        <f t="shared" si="4"/>
        <v>0</v>
      </c>
      <c r="E30" s="61">
        <f t="shared" si="4"/>
        <v>0</v>
      </c>
      <c r="F30" s="61">
        <f t="shared" si="4"/>
        <v>0</v>
      </c>
      <c r="G30" s="59">
        <f t="shared" si="4"/>
        <v>0</v>
      </c>
      <c r="H30" s="51">
        <f t="shared" si="4"/>
        <v>0</v>
      </c>
      <c r="I30" s="61">
        <f t="shared" si="4"/>
        <v>0</v>
      </c>
      <c r="J30" s="59">
        <f t="shared" si="4"/>
        <v>0</v>
      </c>
      <c r="K30" s="61">
        <f t="shared" si="4"/>
        <v>0</v>
      </c>
    </row>
    <row r="31" spans="1:11">
      <c r="A31" s="1"/>
      <c r="G31" s="5"/>
      <c r="H31" s="5"/>
    </row>
    <row r="32" spans="1:11" ht="36" customHeight="1">
      <c r="A32" s="2" t="s">
        <v>79</v>
      </c>
      <c r="B32" s="199"/>
      <c r="C32" s="85"/>
      <c r="D32" s="85"/>
      <c r="E32" s="84"/>
      <c r="F32" s="12"/>
      <c r="G32" s="12"/>
    </row>
    <row r="33" spans="1:11">
      <c r="B33" s="76"/>
      <c r="C33" s="76"/>
      <c r="D33" s="76"/>
    </row>
    <row r="34" spans="1:11" ht="91.15" customHeight="1">
      <c r="A34" s="189" t="s">
        <v>80</v>
      </c>
      <c r="B34" s="194" t="s">
        <v>149</v>
      </c>
      <c r="C34" s="76"/>
      <c r="D34" s="76"/>
    </row>
    <row r="35" spans="1:11">
      <c r="A35" s="187" t="s">
        <v>10</v>
      </c>
      <c r="B35" s="76"/>
      <c r="C35" s="76"/>
      <c r="D35" s="76"/>
    </row>
    <row r="36" spans="1:11">
      <c r="A36" s="190" t="s">
        <v>11</v>
      </c>
      <c r="B36" s="76"/>
    </row>
    <row r="37" spans="1:11">
      <c r="A37" s="201" t="s">
        <v>3</v>
      </c>
      <c r="B37" s="201"/>
      <c r="C37" s="201"/>
      <c r="D37" s="201"/>
      <c r="E37" s="201"/>
      <c r="F37" s="201"/>
      <c r="G37" s="201"/>
      <c r="H37" s="201"/>
      <c r="I37" s="201"/>
      <c r="J37" s="201"/>
      <c r="K37" s="201"/>
    </row>
    <row r="38" spans="1:11" hidden="1">
      <c r="B38" s="76"/>
    </row>
  </sheetData>
  <sheetProtection algorithmName="SHA-512" hashValue="68vjx6ADCG97bf3urnOScQ0whjYwZlhCPm3WZNde4TEN8erY2mwGbORD57zLPDJ2/aqSrzb7NUStuFOiUB6XgQ==" saltValue="8wg7k5gWs+Z1l9mA5l+7pA==" spinCount="100000" sheet="1" formatCells="0" formatColumns="0" formatRows="0"/>
  <mergeCells count="1">
    <mergeCell ref="A37:K37"/>
  </mergeCells>
  <phoneticPr fontId="16" type="noConversion"/>
  <conditionalFormatting sqref="K8:K30 F8:F29">
    <cfRule type="cellIs" dxfId="76" priority="4" operator="lessThan">
      <formula>0</formula>
    </cfRule>
  </conditionalFormatting>
  <conditionalFormatting sqref="I8:I30">
    <cfRule type="cellIs" dxfId="75" priority="5" operator="lessThan">
      <formula>0</formula>
    </cfRule>
  </conditionalFormatting>
  <conditionalFormatting sqref="D30">
    <cfRule type="cellIs" dxfId="74" priority="3" operator="lessThan">
      <formula>0</formula>
    </cfRule>
  </conditionalFormatting>
  <conditionalFormatting sqref="E30">
    <cfRule type="cellIs" dxfId="73" priority="2" operator="lessThan">
      <formula>0</formula>
    </cfRule>
  </conditionalFormatting>
  <conditionalFormatting sqref="F30">
    <cfRule type="cellIs" dxfId="72" priority="1" operator="lessThan">
      <formula>0</formula>
    </cfRule>
  </conditionalFormatting>
  <hyperlinks>
    <hyperlink ref="A36"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500-000000000000}"/>
  </hyperlinks>
  <pageMargins left="0.7" right="0.7" top="0.75" bottom="0.75" header="0.3" footer="0.3"/>
  <pageSetup scale="64" orientation="landscape" r:id="rId2"/>
  <headerFooter>
    <oddHeader>&amp;C&amp;"Calibri,Bold"Section III.C. Direct Services</oddHeader>
  </headerFooter>
  <colBreaks count="1" manualBreakCount="1">
    <brk id="6" max="1048575" man="1"/>
  </colBreaks>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showGridLines="0" zoomScaleNormal="100" workbookViewId="0">
      <pane xSplit="1" ySplit="7" topLeftCell="B8" activePane="bottomRight" state="frozen"/>
      <selection pane="bottomRight" activeCell="C5" sqref="C5"/>
      <selection pane="bottomLeft" activeCell="A5" sqref="A5"/>
      <selection pane="topRight" activeCell="B1" sqref="B1"/>
    </sheetView>
  </sheetViews>
  <sheetFormatPr defaultColWidth="0" defaultRowHeight="15.75" zeroHeight="1"/>
  <cols>
    <col min="1" max="1" width="39" style="2" customWidth="1"/>
    <col min="2" max="2" width="30.75" style="2" customWidth="1"/>
    <col min="3" max="3" width="20.75" style="2" bestFit="1" customWidth="1"/>
    <col min="4" max="11" width="18.75" style="2" customWidth="1"/>
    <col min="12" max="12" width="18.75" style="2" hidden="1" customWidth="1"/>
    <col min="13" max="16384" width="9" style="2" hidden="1"/>
  </cols>
  <sheetData>
    <row r="1" spans="1:11">
      <c r="A1" s="1" t="s">
        <v>6</v>
      </c>
      <c r="B1" s="68">
        <f>IF('2. Getting Started'!B2="","",'2. Getting Started'!B2)</f>
        <v>2023</v>
      </c>
      <c r="C1" s="81"/>
      <c r="D1" s="1"/>
      <c r="E1" s="93"/>
      <c r="F1" s="1"/>
      <c r="G1" s="94"/>
      <c r="H1" s="1"/>
    </row>
    <row r="2" spans="1:11">
      <c r="A2" s="1" t="s">
        <v>43</v>
      </c>
      <c r="B2" s="68" t="str">
        <f>IF('2. Getting Started'!B3="","",'2. Getting Started'!B3)</f>
        <v/>
      </c>
      <c r="C2"/>
      <c r="D2" s="1"/>
      <c r="E2" s="1"/>
      <c r="F2" s="1"/>
      <c r="G2" s="6"/>
    </row>
    <row r="3" spans="1:11">
      <c r="A3" s="1"/>
      <c r="B3" s="1"/>
      <c r="C3" s="1" t="s">
        <v>44</v>
      </c>
      <c r="D3" s="1"/>
      <c r="E3" s="6"/>
      <c r="F3" s="6"/>
      <c r="G3" s="6"/>
      <c r="H3" s="1"/>
      <c r="J3" s="1" t="s">
        <v>45</v>
      </c>
    </row>
    <row r="4" spans="1:11" ht="18.75" customHeight="1">
      <c r="A4" s="81"/>
      <c r="B4" s="81"/>
      <c r="C4" s="6">
        <f>'2. Getting Started'!B4-'9. III.F. Totals'!C14</f>
        <v>0</v>
      </c>
      <c r="J4" s="6">
        <f>'2. Getting Started'!B4-('9. III.F. Totals'!E14+'9. III.F. Totals'!H14+'9. III.F. Totals'!J14)</f>
        <v>2640000</v>
      </c>
    </row>
    <row r="5" spans="1:11" customFormat="1" ht="49.5" customHeight="1">
      <c r="A5" s="46"/>
      <c r="B5" s="46"/>
      <c r="C5" s="62" t="s">
        <v>150</v>
      </c>
      <c r="D5" s="65"/>
      <c r="E5" s="65"/>
      <c r="F5" s="65"/>
      <c r="G5" s="65"/>
      <c r="H5" s="65"/>
      <c r="I5" s="65"/>
      <c r="J5" s="65"/>
    </row>
    <row r="6" spans="1:11" customFormat="1" ht="48.4" customHeight="1">
      <c r="A6" s="44"/>
      <c r="B6" s="44"/>
      <c r="C6" s="57" t="str">
        <f>CONCATENATE("Application Budget: FFY ",'2. Getting Started'!$B2,"")</f>
        <v>Application Budget: FFY 2023</v>
      </c>
      <c r="D6" s="63" t="str">
        <f>CONCATENATE("Revised Budget: FFY ",'2. Getting Started'!$B2," (July 1, ",'2. Getting Started'!$B2,"-September 30, ",'2. Getting Started'!$B2+1,")")</f>
        <v>Revised Budget: FFY 2023 (July 1, 2023-September 30, 2024)</v>
      </c>
      <c r="E6" s="47"/>
      <c r="F6" s="47"/>
      <c r="G6" s="17" t="str">
        <f>CONCATENATE("FFY ",,'2. Getting Started'!$B2," Tydings Period (October 1, ",'2. Getting Started'!$B2+1,"-September 30, ",'2. Getting Started'!$B2+2,")")</f>
        <v>FFY 2023 Tydings Period (October 1, 2024-September 30, 2025)</v>
      </c>
      <c r="H6" s="56"/>
      <c r="I6" s="56"/>
      <c r="J6" s="63" t="str">
        <f>CONCATENATE("FFY ",'2. Getting Started'!$B2," Liquidation Period (October 1, ",'2. Getting Started'!$B2+2,"-January 28, ",'2. Getting Started'!$B2+3,")")</f>
        <v>FFY 2023 Liquidation Period (October 1, 2025-January 28, 2026)</v>
      </c>
      <c r="K6" s="55"/>
    </row>
    <row r="7" spans="1:11" ht="48" customHeight="1">
      <c r="A7" s="140" t="s">
        <v>151</v>
      </c>
      <c r="B7" s="185" t="s">
        <v>83</v>
      </c>
      <c r="C7" s="137" t="s">
        <v>152</v>
      </c>
      <c r="D7" s="105" t="s">
        <v>85</v>
      </c>
      <c r="E7" s="106" t="s">
        <v>86</v>
      </c>
      <c r="F7" s="107" t="s">
        <v>61</v>
      </c>
      <c r="G7" s="127" t="s">
        <v>87</v>
      </c>
      <c r="H7" s="128" t="s">
        <v>111</v>
      </c>
      <c r="I7" s="128" t="s">
        <v>112</v>
      </c>
      <c r="J7" s="124" t="s">
        <v>60</v>
      </c>
      <c r="K7" s="125" t="s">
        <v>54</v>
      </c>
    </row>
    <row r="8" spans="1:11" ht="94.5">
      <c r="A8" s="195" t="s">
        <v>153</v>
      </c>
      <c r="B8" s="196" t="s">
        <v>154</v>
      </c>
      <c r="C8" s="197">
        <v>250000</v>
      </c>
      <c r="D8" s="110"/>
      <c r="E8" s="138"/>
      <c r="F8" s="96">
        <f>D8-E8</f>
        <v>0</v>
      </c>
      <c r="G8" s="129"/>
      <c r="H8" s="141"/>
      <c r="I8" s="69">
        <f t="shared" ref="I8:I23" si="0">G8-H8</f>
        <v>0</v>
      </c>
      <c r="J8" s="142"/>
      <c r="K8" s="69">
        <f>I8-J8</f>
        <v>0</v>
      </c>
    </row>
    <row r="9" spans="1:11">
      <c r="A9" s="22"/>
      <c r="B9" s="119"/>
      <c r="C9" s="135"/>
      <c r="D9" s="110"/>
      <c r="E9" s="138"/>
      <c r="F9" s="96">
        <f t="shared" ref="F9:F23" si="1">D9-E9</f>
        <v>0</v>
      </c>
      <c r="G9" s="129"/>
      <c r="H9" s="141"/>
      <c r="I9" s="69">
        <f t="shared" si="0"/>
        <v>0</v>
      </c>
      <c r="J9" s="142"/>
      <c r="K9" s="69">
        <f t="shared" ref="K9:K23" si="2">I9-J9</f>
        <v>0</v>
      </c>
    </row>
    <row r="10" spans="1:11">
      <c r="A10" s="22"/>
      <c r="B10" s="119"/>
      <c r="C10" s="135"/>
      <c r="D10" s="110"/>
      <c r="E10" s="138"/>
      <c r="F10" s="96">
        <f t="shared" si="1"/>
        <v>0</v>
      </c>
      <c r="G10" s="129"/>
      <c r="H10" s="141"/>
      <c r="I10" s="69">
        <f t="shared" si="0"/>
        <v>0</v>
      </c>
      <c r="J10" s="142"/>
      <c r="K10" s="69">
        <f t="shared" si="2"/>
        <v>0</v>
      </c>
    </row>
    <row r="11" spans="1:11">
      <c r="A11" s="22"/>
      <c r="B11" s="119"/>
      <c r="C11" s="135"/>
      <c r="D11" s="110"/>
      <c r="E11" s="138"/>
      <c r="F11" s="96">
        <f t="shared" si="1"/>
        <v>0</v>
      </c>
      <c r="G11" s="129"/>
      <c r="H11" s="141"/>
      <c r="I11" s="69">
        <f t="shared" ref="I11:I15" si="3">G11-H11</f>
        <v>0</v>
      </c>
      <c r="J11" s="142"/>
      <c r="K11" s="69">
        <f t="shared" si="2"/>
        <v>0</v>
      </c>
    </row>
    <row r="12" spans="1:11">
      <c r="A12" s="22"/>
      <c r="B12" s="119"/>
      <c r="C12" s="135"/>
      <c r="D12" s="110"/>
      <c r="E12" s="138"/>
      <c r="F12" s="96">
        <f t="shared" si="1"/>
        <v>0</v>
      </c>
      <c r="G12" s="129"/>
      <c r="H12" s="141"/>
      <c r="I12" s="69">
        <f t="shared" si="3"/>
        <v>0</v>
      </c>
      <c r="J12" s="142"/>
      <c r="K12" s="69">
        <f t="shared" si="2"/>
        <v>0</v>
      </c>
    </row>
    <row r="13" spans="1:11">
      <c r="A13" s="22"/>
      <c r="B13" s="119"/>
      <c r="C13" s="135"/>
      <c r="D13" s="110"/>
      <c r="E13" s="138"/>
      <c r="F13" s="96">
        <f t="shared" si="1"/>
        <v>0</v>
      </c>
      <c r="G13" s="129"/>
      <c r="H13" s="141"/>
      <c r="I13" s="69">
        <f t="shared" si="3"/>
        <v>0</v>
      </c>
      <c r="J13" s="142"/>
      <c r="K13" s="69">
        <f t="shared" si="2"/>
        <v>0</v>
      </c>
    </row>
    <row r="14" spans="1:11">
      <c r="A14" s="22"/>
      <c r="B14" s="119"/>
      <c r="C14" s="135"/>
      <c r="D14" s="110"/>
      <c r="E14" s="138"/>
      <c r="F14" s="96">
        <f t="shared" si="1"/>
        <v>0</v>
      </c>
      <c r="G14" s="129"/>
      <c r="H14" s="141"/>
      <c r="I14" s="69">
        <f t="shared" si="3"/>
        <v>0</v>
      </c>
      <c r="J14" s="142"/>
      <c r="K14" s="69">
        <f t="shared" si="2"/>
        <v>0</v>
      </c>
    </row>
    <row r="15" spans="1:11">
      <c r="A15" s="22"/>
      <c r="B15" s="119"/>
      <c r="C15" s="135"/>
      <c r="D15" s="110"/>
      <c r="E15" s="138"/>
      <c r="F15" s="96">
        <f t="shared" si="1"/>
        <v>0</v>
      </c>
      <c r="G15" s="129"/>
      <c r="H15" s="141"/>
      <c r="I15" s="69">
        <f t="shared" si="3"/>
        <v>0</v>
      </c>
      <c r="J15" s="142"/>
      <c r="K15" s="69">
        <f t="shared" si="2"/>
        <v>0</v>
      </c>
    </row>
    <row r="16" spans="1:11">
      <c r="A16" s="22"/>
      <c r="B16" s="119"/>
      <c r="C16" s="135"/>
      <c r="D16" s="110"/>
      <c r="E16" s="138"/>
      <c r="F16" s="96">
        <f t="shared" si="1"/>
        <v>0</v>
      </c>
      <c r="G16" s="129"/>
      <c r="H16" s="141"/>
      <c r="I16" s="69">
        <f t="shared" si="0"/>
        <v>0</v>
      </c>
      <c r="J16" s="142"/>
      <c r="K16" s="69">
        <f t="shared" si="2"/>
        <v>0</v>
      </c>
    </row>
    <row r="17" spans="1:11">
      <c r="A17" s="22"/>
      <c r="B17" s="119"/>
      <c r="C17" s="135"/>
      <c r="D17" s="110"/>
      <c r="E17" s="138"/>
      <c r="F17" s="96">
        <f t="shared" si="1"/>
        <v>0</v>
      </c>
      <c r="G17" s="129"/>
      <c r="H17" s="141"/>
      <c r="I17" s="69">
        <f t="shared" si="0"/>
        <v>0</v>
      </c>
      <c r="J17" s="142"/>
      <c r="K17" s="69">
        <f t="shared" si="2"/>
        <v>0</v>
      </c>
    </row>
    <row r="18" spans="1:11">
      <c r="A18" s="22"/>
      <c r="B18" s="119"/>
      <c r="C18" s="135"/>
      <c r="D18" s="110"/>
      <c r="E18" s="138"/>
      <c r="F18" s="96">
        <f t="shared" si="1"/>
        <v>0</v>
      </c>
      <c r="G18" s="129"/>
      <c r="H18" s="141"/>
      <c r="I18" s="69">
        <f t="shared" si="0"/>
        <v>0</v>
      </c>
      <c r="J18" s="142"/>
      <c r="K18" s="69">
        <f t="shared" si="2"/>
        <v>0</v>
      </c>
    </row>
    <row r="19" spans="1:11">
      <c r="A19" s="22"/>
      <c r="B19" s="119"/>
      <c r="C19" s="135"/>
      <c r="D19" s="110"/>
      <c r="E19" s="138"/>
      <c r="F19" s="96">
        <f t="shared" si="1"/>
        <v>0</v>
      </c>
      <c r="G19" s="129"/>
      <c r="H19" s="141"/>
      <c r="I19" s="69">
        <f t="shared" si="0"/>
        <v>0</v>
      </c>
      <c r="J19" s="142"/>
      <c r="K19" s="69">
        <f t="shared" si="2"/>
        <v>0</v>
      </c>
    </row>
    <row r="20" spans="1:11">
      <c r="A20" s="22"/>
      <c r="B20" s="119"/>
      <c r="C20" s="135"/>
      <c r="D20" s="110"/>
      <c r="E20" s="138"/>
      <c r="F20" s="96">
        <f t="shared" si="1"/>
        <v>0</v>
      </c>
      <c r="G20" s="129"/>
      <c r="H20" s="141"/>
      <c r="I20" s="69">
        <f t="shared" si="0"/>
        <v>0</v>
      </c>
      <c r="J20" s="142"/>
      <c r="K20" s="69">
        <f t="shared" si="2"/>
        <v>0</v>
      </c>
    </row>
    <row r="21" spans="1:11">
      <c r="A21" s="22"/>
      <c r="B21" s="119"/>
      <c r="C21" s="135"/>
      <c r="D21" s="110"/>
      <c r="E21" s="138"/>
      <c r="F21" s="96">
        <f t="shared" si="1"/>
        <v>0</v>
      </c>
      <c r="G21" s="129"/>
      <c r="H21" s="141"/>
      <c r="I21" s="69">
        <f t="shared" si="0"/>
        <v>0</v>
      </c>
      <c r="J21" s="142"/>
      <c r="K21" s="69">
        <f t="shared" si="2"/>
        <v>0</v>
      </c>
    </row>
    <row r="22" spans="1:11">
      <c r="A22" s="22"/>
      <c r="B22" s="119"/>
      <c r="C22" s="135"/>
      <c r="D22" s="110"/>
      <c r="E22" s="138"/>
      <c r="F22" s="96">
        <f t="shared" si="1"/>
        <v>0</v>
      </c>
      <c r="G22" s="129"/>
      <c r="H22" s="141"/>
      <c r="I22" s="69">
        <f t="shared" si="0"/>
        <v>0</v>
      </c>
      <c r="J22" s="142"/>
      <c r="K22" s="69">
        <f t="shared" si="2"/>
        <v>0</v>
      </c>
    </row>
    <row r="23" spans="1:11">
      <c r="A23" s="22"/>
      <c r="B23" s="119"/>
      <c r="C23" s="135"/>
      <c r="D23" s="110"/>
      <c r="E23" s="138"/>
      <c r="F23" s="96">
        <f t="shared" si="1"/>
        <v>0</v>
      </c>
      <c r="G23" s="129"/>
      <c r="H23" s="141"/>
      <c r="I23" s="69">
        <f t="shared" si="0"/>
        <v>0</v>
      </c>
      <c r="J23" s="142"/>
      <c r="K23" s="69">
        <f t="shared" si="2"/>
        <v>0</v>
      </c>
    </row>
    <row r="24" spans="1:11">
      <c r="A24" s="19" t="s">
        <v>74</v>
      </c>
      <c r="B24" s="122"/>
      <c r="C24" s="136">
        <f t="shared" ref="C24:K24" si="4">SUM(C8:C23)</f>
        <v>250000</v>
      </c>
      <c r="D24" s="59">
        <f t="shared" si="4"/>
        <v>0</v>
      </c>
      <c r="E24" s="51">
        <f t="shared" si="4"/>
        <v>0</v>
      </c>
      <c r="F24" s="51">
        <f t="shared" si="4"/>
        <v>0</v>
      </c>
      <c r="G24" s="66">
        <f t="shared" si="4"/>
        <v>0</v>
      </c>
      <c r="H24" s="58">
        <f t="shared" si="4"/>
        <v>0</v>
      </c>
      <c r="I24" s="74">
        <f t="shared" si="4"/>
        <v>0</v>
      </c>
      <c r="J24" s="66">
        <f t="shared" si="4"/>
        <v>0</v>
      </c>
      <c r="K24" s="74">
        <f t="shared" si="4"/>
        <v>0</v>
      </c>
    </row>
    <row r="25" spans="1:11"/>
    <row r="26" spans="1:11" ht="30.75" customHeight="1">
      <c r="A26" s="2" t="s">
        <v>79</v>
      </c>
      <c r="B26" s="199"/>
      <c r="C26" s="85"/>
      <c r="D26" s="85"/>
      <c r="E26" s="84"/>
      <c r="F26" s="87"/>
      <c r="G26" s="87"/>
    </row>
    <row r="27" spans="1:11">
      <c r="B27" s="78"/>
      <c r="C27" s="78"/>
      <c r="D27" s="78"/>
    </row>
    <row r="28" spans="1:11" ht="75" customHeight="1">
      <c r="A28" s="189" t="s">
        <v>80</v>
      </c>
      <c r="B28" s="78"/>
      <c r="C28" s="78"/>
      <c r="D28" s="78"/>
    </row>
    <row r="29" spans="1:11">
      <c r="A29" s="187" t="s">
        <v>10</v>
      </c>
      <c r="B29" s="78"/>
      <c r="C29" s="78"/>
      <c r="D29" s="78"/>
    </row>
    <row r="30" spans="1:11">
      <c r="A30" s="190" t="s">
        <v>11</v>
      </c>
      <c r="B30" s="78"/>
    </row>
    <row r="31" spans="1:11">
      <c r="A31" s="202" t="s">
        <v>3</v>
      </c>
      <c r="B31" s="202"/>
      <c r="C31" s="202"/>
      <c r="D31" s="202"/>
      <c r="E31" s="202"/>
      <c r="F31" s="202"/>
      <c r="G31" s="202"/>
      <c r="H31" s="202"/>
      <c r="I31" s="202"/>
      <c r="J31" s="202"/>
      <c r="K31" s="202"/>
    </row>
    <row r="32" spans="1:11" hidden="1">
      <c r="B32" s="78"/>
    </row>
  </sheetData>
  <sheetProtection algorithmName="SHA-512" hashValue="mWlS0zukwLKlm08xa8ufCDio8wlOigy/GQhHF0SLhIlGz997Iq8a3NwFFuTyWhlrqp3F3nImgNhcrwz720RRWA==" saltValue="6DgKDgIcbFwO5KG+1myUiA==" spinCount="100000" sheet="1" formatCells="0" formatColumns="0" formatRows="0"/>
  <mergeCells count="1">
    <mergeCell ref="A31:K31"/>
  </mergeCells>
  <phoneticPr fontId="16" type="noConversion"/>
  <conditionalFormatting sqref="F8:F23">
    <cfRule type="cellIs" dxfId="55" priority="3" operator="lessThan">
      <formula>0</formula>
    </cfRule>
  </conditionalFormatting>
  <conditionalFormatting sqref="I8:I24">
    <cfRule type="cellIs" dxfId="54" priority="2" operator="lessThan">
      <formula>0</formula>
    </cfRule>
  </conditionalFormatting>
  <conditionalFormatting sqref="K8:K24">
    <cfRule type="cellIs" dxfId="53" priority="1" operator="lessThan">
      <formula>0</formula>
    </cfRule>
  </conditionalFormatting>
  <hyperlinks>
    <hyperlink ref="A30"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600-000000000000}"/>
  </hyperlinks>
  <pageMargins left="0.7" right="0.7" top="0.75" bottom="0.75" header="0.3" footer="0.3"/>
  <pageSetup scale="60" orientation="landscape" verticalDpi="300" r:id="rId2"/>
  <colBreaks count="1" manualBreakCount="1">
    <brk id="6" max="1048575" man="1"/>
  </colBreaks>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showGridLines="0" zoomScaleNormal="100" workbookViewId="0">
      <pane xSplit="1" ySplit="7" topLeftCell="B8" activePane="bottomRight" state="frozen"/>
      <selection pane="bottomRight" activeCell="B8" sqref="B8"/>
      <selection pane="bottomLeft" activeCell="A5" sqref="A5"/>
      <selection pane="topRight" activeCell="B1" sqref="B1"/>
    </sheetView>
  </sheetViews>
  <sheetFormatPr defaultColWidth="0" defaultRowHeight="15.75" zeroHeight="1"/>
  <cols>
    <col min="1" max="1" width="40.25" customWidth="1"/>
    <col min="2" max="2" width="30.75" customWidth="1"/>
    <col min="3" max="3" width="20.75" bestFit="1" customWidth="1"/>
    <col min="4" max="11" width="18.75" customWidth="1"/>
    <col min="12" max="12" width="18.75" hidden="1" customWidth="1"/>
    <col min="13" max="16384" width="8.75" hidden="1"/>
  </cols>
  <sheetData>
    <row r="1" spans="1:11">
      <c r="A1" s="1" t="s">
        <v>6</v>
      </c>
      <c r="B1" s="68">
        <f>IF('2. Getting Started'!B2="","",'2. Getting Started'!B2)</f>
        <v>2023</v>
      </c>
      <c r="C1" s="81"/>
      <c r="D1" s="1"/>
      <c r="E1" s="93"/>
      <c r="F1" s="1"/>
      <c r="G1" s="94"/>
      <c r="H1" s="1"/>
    </row>
    <row r="2" spans="1:11" ht="15.75" customHeight="1">
      <c r="A2" s="1" t="s">
        <v>43</v>
      </c>
      <c r="B2" s="68" t="str">
        <f>IF('2. Getting Started'!B3="","",'2. Getting Started'!B3)</f>
        <v/>
      </c>
      <c r="D2" s="1"/>
      <c r="E2" s="1"/>
      <c r="F2" s="1"/>
      <c r="G2" s="6"/>
      <c r="I2" s="2"/>
    </row>
    <row r="3" spans="1:11" ht="15.75" customHeight="1">
      <c r="A3" s="1"/>
      <c r="B3" s="1"/>
      <c r="C3" s="1" t="s">
        <v>44</v>
      </c>
      <c r="D3" s="1"/>
      <c r="E3" s="6"/>
      <c r="F3" s="6"/>
      <c r="G3" s="6"/>
      <c r="H3" s="1"/>
      <c r="J3" s="1" t="s">
        <v>45</v>
      </c>
    </row>
    <row r="4" spans="1:11" ht="15.75" customHeight="1">
      <c r="A4" s="81"/>
      <c r="B4" s="81"/>
      <c r="C4" s="6">
        <f>'2. Getting Started'!B4-'9. III.F. Totals'!C14</f>
        <v>0</v>
      </c>
      <c r="D4" s="81"/>
      <c r="F4" s="83"/>
      <c r="J4" s="6">
        <f>'2. Getting Started'!B4-('9. III.F. Totals'!E14+'9. III.F. Totals'!H14+'9. III.F. Totals'!J14)</f>
        <v>2640000</v>
      </c>
    </row>
    <row r="5" spans="1:11" ht="54.75" customHeight="1">
      <c r="A5" s="46"/>
      <c r="B5" s="46"/>
      <c r="C5" s="62" t="s">
        <v>155</v>
      </c>
      <c r="D5" s="62"/>
      <c r="E5" s="62"/>
      <c r="F5" s="62"/>
      <c r="G5" s="62"/>
      <c r="H5" s="62"/>
      <c r="I5" s="62"/>
      <c r="J5" s="62"/>
      <c r="K5" s="12"/>
    </row>
    <row r="6" spans="1:11" ht="48.4" customHeight="1">
      <c r="A6" s="44"/>
      <c r="B6" s="44"/>
      <c r="C6" s="134" t="str">
        <f>CONCATENATE("Application Budget: FFY ",'2. Getting Started'!$B2,"")</f>
        <v>Application Budget: FFY 2023</v>
      </c>
      <c r="D6" s="63" t="str">
        <f>CONCATENATE("Revised Budget: FFY ",'2. Getting Started'!$B2," (July 1, ",'2. Getting Started'!$B2,"-September 30, ",'2. Getting Started'!$B2+1,")")</f>
        <v>Revised Budget: FFY 2023 (July 1, 2023-September 30, 2024)</v>
      </c>
      <c r="E6" s="47"/>
      <c r="F6" s="47"/>
      <c r="G6" s="17" t="str">
        <f>CONCATENATE("FFY ",,'2. Getting Started'!$B2," Tydings Period (October 1, ",'2. Getting Started'!$B2+1,"-September 30, ",'2. Getting Started'!$B2+2,")")</f>
        <v>FFY 2023 Tydings Period (October 1, 2024-September 30, 2025)</v>
      </c>
      <c r="H6" s="56"/>
      <c r="I6" s="56"/>
      <c r="J6" s="63" t="str">
        <f>CONCATENATE("FFY ",'2. Getting Started'!$B2," Liquidation Period (October 1, ",'2. Getting Started'!$B2+2,"-January 28, ",'2. Getting Started'!$B2+3,")")</f>
        <v>FFY 2023 Liquidation Period (October 1, 2025-January 28, 2026)</v>
      </c>
      <c r="K6" s="55"/>
    </row>
    <row r="7" spans="1:11" ht="48" customHeight="1">
      <c r="A7" s="140" t="s">
        <v>156</v>
      </c>
      <c r="B7" s="185" t="s">
        <v>83</v>
      </c>
      <c r="C7" s="137" t="s">
        <v>152</v>
      </c>
      <c r="D7" s="105" t="s">
        <v>85</v>
      </c>
      <c r="E7" s="106" t="s">
        <v>86</v>
      </c>
      <c r="F7" s="107" t="s">
        <v>61</v>
      </c>
      <c r="G7" s="127" t="s">
        <v>87</v>
      </c>
      <c r="H7" s="128" t="s">
        <v>111</v>
      </c>
      <c r="I7" s="128" t="s">
        <v>112</v>
      </c>
      <c r="J7" s="124" t="s">
        <v>60</v>
      </c>
      <c r="K7" s="125" t="s">
        <v>54</v>
      </c>
    </row>
    <row r="8" spans="1:11">
      <c r="A8" s="22" t="s">
        <v>157</v>
      </c>
      <c r="B8" s="119" t="s">
        <v>157</v>
      </c>
      <c r="C8" s="135" t="s">
        <v>157</v>
      </c>
      <c r="D8" s="110"/>
      <c r="E8" s="138"/>
      <c r="F8" s="96">
        <f>D8-E8</f>
        <v>0</v>
      </c>
      <c r="G8" s="129"/>
      <c r="H8" s="114"/>
      <c r="I8" s="69">
        <f>G8-H8</f>
        <v>0</v>
      </c>
      <c r="J8" s="132"/>
      <c r="K8" s="69">
        <f>I8-J8</f>
        <v>0</v>
      </c>
    </row>
    <row r="9" spans="1:11">
      <c r="A9" s="22"/>
      <c r="B9" s="119"/>
      <c r="C9" s="135"/>
      <c r="D9" s="110"/>
      <c r="E9" s="138"/>
      <c r="F9" s="96">
        <f t="shared" ref="F9:F23" si="0">D9-E9</f>
        <v>0</v>
      </c>
      <c r="G9" s="129"/>
      <c r="H9" s="114"/>
      <c r="I9" s="69">
        <f t="shared" ref="I9:I23" si="1">G9-H9</f>
        <v>0</v>
      </c>
      <c r="J9" s="132"/>
      <c r="K9" s="69">
        <f t="shared" ref="K9:K23" si="2">I9-J9</f>
        <v>0</v>
      </c>
    </row>
    <row r="10" spans="1:11">
      <c r="A10" s="22"/>
      <c r="B10" s="119"/>
      <c r="C10" s="135"/>
      <c r="D10" s="110"/>
      <c r="E10" s="138"/>
      <c r="F10" s="96">
        <f t="shared" si="0"/>
        <v>0</v>
      </c>
      <c r="G10" s="129"/>
      <c r="H10" s="114"/>
      <c r="I10" s="69">
        <f t="shared" ref="I10:I14" si="3">G10-H10</f>
        <v>0</v>
      </c>
      <c r="J10" s="132"/>
      <c r="K10" s="69">
        <f t="shared" si="2"/>
        <v>0</v>
      </c>
    </row>
    <row r="11" spans="1:11">
      <c r="A11" s="22"/>
      <c r="B11" s="119"/>
      <c r="C11" s="135"/>
      <c r="D11" s="110"/>
      <c r="E11" s="138"/>
      <c r="F11" s="96">
        <f t="shared" si="0"/>
        <v>0</v>
      </c>
      <c r="G11" s="129"/>
      <c r="H11" s="114"/>
      <c r="I11" s="69">
        <f t="shared" si="3"/>
        <v>0</v>
      </c>
      <c r="J11" s="132"/>
      <c r="K11" s="69">
        <f t="shared" si="2"/>
        <v>0</v>
      </c>
    </row>
    <row r="12" spans="1:11">
      <c r="A12" s="22"/>
      <c r="B12" s="119"/>
      <c r="C12" s="135"/>
      <c r="D12" s="110"/>
      <c r="E12" s="138"/>
      <c r="F12" s="96">
        <f t="shared" si="0"/>
        <v>0</v>
      </c>
      <c r="G12" s="129"/>
      <c r="H12" s="114"/>
      <c r="I12" s="69">
        <f t="shared" si="3"/>
        <v>0</v>
      </c>
      <c r="J12" s="132"/>
      <c r="K12" s="69">
        <f t="shared" si="2"/>
        <v>0</v>
      </c>
    </row>
    <row r="13" spans="1:11">
      <c r="A13" s="22"/>
      <c r="B13" s="119"/>
      <c r="C13" s="135"/>
      <c r="D13" s="110"/>
      <c r="E13" s="138"/>
      <c r="F13" s="96">
        <f t="shared" si="0"/>
        <v>0</v>
      </c>
      <c r="G13" s="129"/>
      <c r="H13" s="114"/>
      <c r="I13" s="69">
        <f t="shared" si="3"/>
        <v>0</v>
      </c>
      <c r="J13" s="132"/>
      <c r="K13" s="69">
        <f t="shared" si="2"/>
        <v>0</v>
      </c>
    </row>
    <row r="14" spans="1:11">
      <c r="A14" s="22"/>
      <c r="B14" s="119"/>
      <c r="C14" s="135"/>
      <c r="D14" s="110"/>
      <c r="E14" s="138"/>
      <c r="F14" s="96">
        <f t="shared" si="0"/>
        <v>0</v>
      </c>
      <c r="G14" s="129"/>
      <c r="H14" s="114"/>
      <c r="I14" s="69">
        <f t="shared" si="3"/>
        <v>0</v>
      </c>
      <c r="J14" s="132"/>
      <c r="K14" s="69">
        <f t="shared" si="2"/>
        <v>0</v>
      </c>
    </row>
    <row r="15" spans="1:11">
      <c r="A15" s="22"/>
      <c r="B15" s="119"/>
      <c r="C15" s="135"/>
      <c r="D15" s="110"/>
      <c r="E15" s="138"/>
      <c r="F15" s="96">
        <f t="shared" si="0"/>
        <v>0</v>
      </c>
      <c r="G15" s="129"/>
      <c r="H15" s="114"/>
      <c r="I15" s="69">
        <f t="shared" si="1"/>
        <v>0</v>
      </c>
      <c r="J15" s="132"/>
      <c r="K15" s="69">
        <f t="shared" si="2"/>
        <v>0</v>
      </c>
    </row>
    <row r="16" spans="1:11">
      <c r="A16" s="22"/>
      <c r="B16" s="119"/>
      <c r="C16" s="135"/>
      <c r="D16" s="110"/>
      <c r="E16" s="138"/>
      <c r="F16" s="96">
        <f t="shared" si="0"/>
        <v>0</v>
      </c>
      <c r="G16" s="129"/>
      <c r="H16" s="114"/>
      <c r="I16" s="69">
        <f t="shared" si="1"/>
        <v>0</v>
      </c>
      <c r="J16" s="132"/>
      <c r="K16" s="69">
        <f t="shared" si="2"/>
        <v>0</v>
      </c>
    </row>
    <row r="17" spans="1:11">
      <c r="A17" s="22"/>
      <c r="B17" s="119"/>
      <c r="C17" s="135"/>
      <c r="D17" s="110"/>
      <c r="E17" s="138"/>
      <c r="F17" s="96">
        <f t="shared" si="0"/>
        <v>0</v>
      </c>
      <c r="G17" s="129"/>
      <c r="H17" s="114"/>
      <c r="I17" s="69">
        <f t="shared" si="1"/>
        <v>0</v>
      </c>
      <c r="J17" s="132"/>
      <c r="K17" s="69">
        <f t="shared" si="2"/>
        <v>0</v>
      </c>
    </row>
    <row r="18" spans="1:11">
      <c r="A18" s="22"/>
      <c r="B18" s="119"/>
      <c r="C18" s="135"/>
      <c r="D18" s="110"/>
      <c r="E18" s="138"/>
      <c r="F18" s="96">
        <f t="shared" si="0"/>
        <v>0</v>
      </c>
      <c r="G18" s="129"/>
      <c r="H18" s="114"/>
      <c r="I18" s="69">
        <f t="shared" si="1"/>
        <v>0</v>
      </c>
      <c r="J18" s="132"/>
      <c r="K18" s="69">
        <f t="shared" si="2"/>
        <v>0</v>
      </c>
    </row>
    <row r="19" spans="1:11">
      <c r="A19" s="22"/>
      <c r="B19" s="119"/>
      <c r="C19" s="135"/>
      <c r="D19" s="110"/>
      <c r="E19" s="138"/>
      <c r="F19" s="96">
        <f t="shared" si="0"/>
        <v>0</v>
      </c>
      <c r="G19" s="129"/>
      <c r="H19" s="114"/>
      <c r="I19" s="69">
        <f t="shared" si="1"/>
        <v>0</v>
      </c>
      <c r="J19" s="132"/>
      <c r="K19" s="69">
        <f t="shared" si="2"/>
        <v>0</v>
      </c>
    </row>
    <row r="20" spans="1:11">
      <c r="A20" s="22"/>
      <c r="B20" s="119"/>
      <c r="C20" s="135"/>
      <c r="D20" s="110"/>
      <c r="E20" s="138"/>
      <c r="F20" s="96">
        <f t="shared" si="0"/>
        <v>0</v>
      </c>
      <c r="G20" s="129"/>
      <c r="H20" s="114"/>
      <c r="I20" s="69">
        <f t="shared" si="1"/>
        <v>0</v>
      </c>
      <c r="J20" s="132"/>
      <c r="K20" s="69">
        <f t="shared" si="2"/>
        <v>0</v>
      </c>
    </row>
    <row r="21" spans="1:11">
      <c r="A21" s="22"/>
      <c r="B21" s="119"/>
      <c r="C21" s="135"/>
      <c r="D21" s="110"/>
      <c r="E21" s="138"/>
      <c r="F21" s="96">
        <f t="shared" si="0"/>
        <v>0</v>
      </c>
      <c r="G21" s="129"/>
      <c r="H21" s="114"/>
      <c r="I21" s="69">
        <f t="shared" si="1"/>
        <v>0</v>
      </c>
      <c r="J21" s="132"/>
      <c r="K21" s="69">
        <f t="shared" si="2"/>
        <v>0</v>
      </c>
    </row>
    <row r="22" spans="1:11">
      <c r="A22" s="22"/>
      <c r="B22" s="119"/>
      <c r="C22" s="135"/>
      <c r="D22" s="110"/>
      <c r="E22" s="138"/>
      <c r="F22" s="96">
        <f t="shared" si="0"/>
        <v>0</v>
      </c>
      <c r="G22" s="129"/>
      <c r="H22" s="114"/>
      <c r="I22" s="69">
        <f t="shared" si="1"/>
        <v>0</v>
      </c>
      <c r="J22" s="132"/>
      <c r="K22" s="69">
        <f t="shared" si="2"/>
        <v>0</v>
      </c>
    </row>
    <row r="23" spans="1:11">
      <c r="A23" s="22"/>
      <c r="B23" s="119"/>
      <c r="C23" s="135"/>
      <c r="D23" s="110"/>
      <c r="E23" s="138"/>
      <c r="F23" s="96">
        <f t="shared" si="0"/>
        <v>0</v>
      </c>
      <c r="G23" s="129"/>
      <c r="H23" s="114"/>
      <c r="I23" s="69">
        <f t="shared" si="1"/>
        <v>0</v>
      </c>
      <c r="J23" s="132"/>
      <c r="K23" s="69">
        <f t="shared" si="2"/>
        <v>0</v>
      </c>
    </row>
    <row r="24" spans="1:11">
      <c r="A24" s="19" t="s">
        <v>74</v>
      </c>
      <c r="B24" s="122"/>
      <c r="C24" s="136">
        <f>SUM(C8:C23)</f>
        <v>0</v>
      </c>
      <c r="D24" s="97">
        <f t="shared" ref="D24:F24" si="4">SUM(D8:D23)</f>
        <v>0</v>
      </c>
      <c r="E24" s="74">
        <f t="shared" si="4"/>
        <v>0</v>
      </c>
      <c r="F24" s="74">
        <f t="shared" si="4"/>
        <v>0</v>
      </c>
      <c r="G24" s="59">
        <f>SUM(G8:G23)</f>
        <v>0</v>
      </c>
      <c r="H24" s="51">
        <f t="shared" ref="H24:K24" si="5">SUM(H8:H23)</f>
        <v>0</v>
      </c>
      <c r="I24" s="74">
        <f t="shared" si="5"/>
        <v>0</v>
      </c>
      <c r="J24" s="59">
        <f>SUM(J8:J23)</f>
        <v>0</v>
      </c>
      <c r="K24" s="74">
        <f t="shared" si="5"/>
        <v>0</v>
      </c>
    </row>
    <row r="25" spans="1:11">
      <c r="A25" s="2"/>
      <c r="B25" s="2"/>
      <c r="C25" s="2"/>
      <c r="D25" s="2"/>
      <c r="E25" s="2"/>
    </row>
    <row r="26" spans="1:11" ht="38.25" customHeight="1">
      <c r="A26" s="2" t="s">
        <v>79</v>
      </c>
      <c r="B26" s="199"/>
      <c r="C26" s="85"/>
      <c r="D26" s="85"/>
      <c r="E26" s="84"/>
      <c r="F26" s="87"/>
      <c r="G26" s="87"/>
    </row>
    <row r="27" spans="1:11">
      <c r="B27" s="76"/>
      <c r="C27" s="76"/>
      <c r="D27" s="76"/>
    </row>
    <row r="28" spans="1:11" ht="75" customHeight="1">
      <c r="A28" s="189" t="s">
        <v>80</v>
      </c>
      <c r="B28" s="76"/>
      <c r="C28" s="76"/>
      <c r="D28" s="76"/>
    </row>
    <row r="29" spans="1:11">
      <c r="A29" s="187" t="s">
        <v>10</v>
      </c>
      <c r="B29" s="76"/>
      <c r="C29" s="76"/>
      <c r="D29" s="76"/>
    </row>
    <row r="30" spans="1:11">
      <c r="A30" s="190" t="s">
        <v>11</v>
      </c>
      <c r="B30" s="76"/>
    </row>
    <row r="31" spans="1:11">
      <c r="A31" s="201" t="s">
        <v>3</v>
      </c>
      <c r="B31" s="201"/>
      <c r="C31" s="201"/>
      <c r="D31" s="201"/>
      <c r="E31" s="201"/>
      <c r="F31" s="201"/>
      <c r="G31" s="201"/>
      <c r="H31" s="201"/>
      <c r="I31" s="201"/>
      <c r="J31" s="201"/>
      <c r="K31" s="201"/>
    </row>
    <row r="32" spans="1:11" hidden="1">
      <c r="B32" s="76"/>
    </row>
    <row r="33" spans="2:2" hidden="1">
      <c r="B33" s="76"/>
    </row>
    <row r="34" spans="2:2" hidden="1">
      <c r="B34" s="76"/>
    </row>
    <row r="35" spans="2:2" hidden="1">
      <c r="B35" s="76"/>
    </row>
    <row r="36" spans="2:2" hidden="1">
      <c r="B36" s="76"/>
    </row>
  </sheetData>
  <sheetProtection algorithmName="SHA-512" hashValue="AstPkqjNW13FGI22h82tKO4xKp+iGK5CBof9M+/L7lKMVET6xNv4RfRTDD89n/L8umhqyIdqNsHpQ1Xa7GUu0A==" saltValue="A9j3nFLvlT2HQ8nFLzufNQ==" spinCount="100000" sheet="1" formatCells="0" formatColumns="0" formatRows="0"/>
  <mergeCells count="1">
    <mergeCell ref="A31:K31"/>
  </mergeCells>
  <phoneticPr fontId="16" type="noConversion"/>
  <conditionalFormatting sqref="F8:F23 D24:F24">
    <cfRule type="cellIs" dxfId="36" priority="3" operator="lessThan">
      <formula>0</formula>
    </cfRule>
  </conditionalFormatting>
  <conditionalFormatting sqref="I8:I24">
    <cfRule type="cellIs" dxfId="35" priority="2" operator="lessThan">
      <formula>0</formula>
    </cfRule>
  </conditionalFormatting>
  <conditionalFormatting sqref="K8:K24">
    <cfRule type="cellIs" dxfId="34" priority="1" operator="lessThan">
      <formula>0</formula>
    </cfRule>
  </conditionalFormatting>
  <hyperlinks>
    <hyperlink ref="A30"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700-000000000000}"/>
  </hyperlinks>
  <pageMargins left="0.7" right="0.7" top="0.75" bottom="0.75" header="0.3" footer="0.3"/>
  <pageSetup scale="76" orientation="landscape"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showGridLines="0" zoomScaleNormal="100" zoomScalePageLayoutView="165" workbookViewId="0"/>
  </sheetViews>
  <sheetFormatPr defaultColWidth="0" defaultRowHeight="15.75" zeroHeight="1"/>
  <cols>
    <col min="1" max="1" width="41.25" bestFit="1" customWidth="1"/>
    <col min="2" max="11" width="25.75" customWidth="1"/>
    <col min="12" max="13" width="18.75" hidden="1" customWidth="1"/>
    <col min="14" max="16384" width="11" hidden="1"/>
  </cols>
  <sheetData>
    <row r="1" spans="1:11">
      <c r="A1" s="1" t="s">
        <v>6</v>
      </c>
      <c r="B1" s="68">
        <f>IF('2. Getting Started'!B2="","",'2. Getting Started'!B2)</f>
        <v>2023</v>
      </c>
      <c r="C1" s="81"/>
      <c r="D1" s="1"/>
      <c r="E1" s="93"/>
      <c r="F1" s="1"/>
      <c r="G1" s="94"/>
      <c r="H1" s="1"/>
    </row>
    <row r="2" spans="1:11">
      <c r="A2" s="1" t="s">
        <v>43</v>
      </c>
      <c r="B2" s="68" t="str">
        <f>IF('2. Getting Started'!B3="","",'2. Getting Started'!B3)</f>
        <v/>
      </c>
      <c r="D2" s="1"/>
      <c r="E2" s="1"/>
      <c r="F2" s="1"/>
      <c r="G2" s="6"/>
    </row>
    <row r="3" spans="1:11">
      <c r="A3" s="1"/>
      <c r="B3" s="1" t="s">
        <v>44</v>
      </c>
      <c r="C3" s="1"/>
      <c r="D3" s="6"/>
      <c r="E3" s="6"/>
      <c r="F3" s="6"/>
      <c r="G3" s="1"/>
      <c r="J3" s="1" t="s">
        <v>45</v>
      </c>
    </row>
    <row r="4" spans="1:11">
      <c r="A4" s="81"/>
      <c r="B4" s="6">
        <f>'2. Getting Started'!B4-'9. III.F. Totals'!C14</f>
        <v>0</v>
      </c>
      <c r="C4" s="81"/>
      <c r="E4" s="93"/>
      <c r="J4" s="6">
        <f>'2. Getting Started'!B4-('9. III.F. Totals'!E14+'9. III.F. Totals'!H14+'9. III.F. Totals'!J14)</f>
        <v>2640000</v>
      </c>
    </row>
    <row r="5" spans="1:11" ht="56.25" customHeight="1">
      <c r="A5" s="204"/>
      <c r="B5" s="205"/>
      <c r="C5" s="62" t="s">
        <v>158</v>
      </c>
      <c r="D5" s="62"/>
      <c r="E5" s="62"/>
      <c r="F5" s="62"/>
      <c r="G5" s="62"/>
      <c r="H5" s="62"/>
      <c r="I5" s="62"/>
      <c r="J5" s="62"/>
    </row>
    <row r="6" spans="1:11" ht="48.4" customHeight="1">
      <c r="A6" s="206"/>
      <c r="B6" s="207"/>
      <c r="C6" s="144" t="str">
        <f>CONCATENATE("Application Budget: FFY ",'2. Getting Started'!$B2)</f>
        <v>Application Budget: FFY 2023</v>
      </c>
      <c r="D6" s="63" t="str">
        <f>CONCATENATE("Revised Budget: FFY ",'2. Getting Started'!$B2," (July 1, ",'2. Getting Started'!$B2,"-September 30, ",'2. Getting Started'!$B2+1,")")</f>
        <v>Revised Budget: FFY 2023 (July 1, 2023-September 30, 2024)</v>
      </c>
      <c r="E6" s="47"/>
      <c r="F6" s="47"/>
      <c r="G6" s="17" t="str">
        <f>CONCATENATE("FFY ",,'2. Getting Started'!$B2," Tydings Period (October 1, ",'2. Getting Started'!$B2+1,"-September 30, ",'2. Getting Started'!$B2+2,")")</f>
        <v>FFY 2023 Tydings Period (October 1, 2024-September 30, 2025)</v>
      </c>
      <c r="H6" s="56"/>
      <c r="I6" s="56"/>
      <c r="J6" s="63" t="str">
        <f>CONCATENATE("FFY ",'2. Getting Started'!$B2," Liquidation Period (October 1, ",'2. Getting Started'!$B2+2,"-January 28, ",'2. Getting Started'!$B2+3,")")</f>
        <v>FFY 2023 Liquidation Period (October 1, 2025-January 28, 2026)</v>
      </c>
      <c r="K6" s="55"/>
    </row>
    <row r="7" spans="1:11" ht="31.5">
      <c r="A7" s="70" t="s">
        <v>159</v>
      </c>
      <c r="B7" s="75" t="s">
        <v>160</v>
      </c>
      <c r="C7" s="143" t="s">
        <v>152</v>
      </c>
      <c r="D7" s="105" t="s">
        <v>85</v>
      </c>
      <c r="E7" s="106" t="s">
        <v>86</v>
      </c>
      <c r="F7" s="107" t="s">
        <v>61</v>
      </c>
      <c r="G7" s="127" t="s">
        <v>87</v>
      </c>
      <c r="H7" s="128" t="s">
        <v>111</v>
      </c>
      <c r="I7" s="128" t="s">
        <v>112</v>
      </c>
      <c r="J7" s="124" t="s">
        <v>60</v>
      </c>
      <c r="K7" s="125" t="s">
        <v>54</v>
      </c>
    </row>
    <row r="8" spans="1:11">
      <c r="A8" s="11">
        <v>1</v>
      </c>
      <c r="B8" s="3" t="s">
        <v>161</v>
      </c>
      <c r="C8" s="28">
        <f>'4. III.A. Part C Personnel'!E23</f>
        <v>506345.6</v>
      </c>
      <c r="D8" s="98">
        <f>'4. III.A. Part C Personnel'!F23</f>
        <v>0</v>
      </c>
      <c r="E8" s="28">
        <f>'4. III.A. Part C Personnel'!G23</f>
        <v>0</v>
      </c>
      <c r="F8" s="28">
        <f>'4. III.A. Part C Personnel'!H23</f>
        <v>0</v>
      </c>
      <c r="G8" s="31">
        <f>'4. III.A. Part C Personnel'!K23</f>
        <v>0</v>
      </c>
      <c r="H8" s="27">
        <f>'4. III.A. Part C Personnel'!L23</f>
        <v>0</v>
      </c>
      <c r="I8" s="28">
        <f>'4. III.A. Part C Personnel'!M23</f>
        <v>0</v>
      </c>
      <c r="J8" s="13">
        <f>'4. III.A. Part C Personnel'!N23</f>
        <v>0</v>
      </c>
      <c r="K8" s="26">
        <f>'4. III.A. Part C Personnel'!O23</f>
        <v>0</v>
      </c>
    </row>
    <row r="9" spans="1:11">
      <c r="A9" s="11">
        <v>2</v>
      </c>
      <c r="B9" s="3" t="s">
        <v>162</v>
      </c>
      <c r="C9" s="28">
        <f>'5. III.B. LA Activities'!C24</f>
        <v>1068388.3999999999</v>
      </c>
      <c r="D9" s="98">
        <f>'5. III.B. LA Activities'!D24</f>
        <v>0</v>
      </c>
      <c r="E9" s="28">
        <f>'5. III.B. LA Activities'!E24</f>
        <v>0</v>
      </c>
      <c r="F9" s="28">
        <f>'5. III.B. LA Activities'!F24</f>
        <v>0</v>
      </c>
      <c r="G9" s="13">
        <f>'5. III.B. LA Activities'!G24</f>
        <v>0</v>
      </c>
      <c r="H9" s="4">
        <f>'5. III.B. LA Activities'!H24</f>
        <v>0</v>
      </c>
      <c r="I9" s="26">
        <f>'5. III.B. LA Activities'!I24</f>
        <v>0</v>
      </c>
      <c r="J9" s="13">
        <f>'5. III.B. LA Activities'!J24</f>
        <v>0</v>
      </c>
      <c r="K9" s="26">
        <f>'5. III.B. LA Activities'!K24</f>
        <v>0</v>
      </c>
    </row>
    <row r="10" spans="1:11">
      <c r="A10" s="11">
        <v>3</v>
      </c>
      <c r="B10" s="3" t="s">
        <v>163</v>
      </c>
      <c r="C10" s="28">
        <f>'6. III.C. Direct Services'!C30</f>
        <v>690266</v>
      </c>
      <c r="D10" s="98">
        <f>'6. III.C. Direct Services'!D30</f>
        <v>0</v>
      </c>
      <c r="E10" s="28">
        <f>'6. III.C. Direct Services'!E30</f>
        <v>0</v>
      </c>
      <c r="F10" s="28">
        <f>'6. III.C. Direct Services'!F30</f>
        <v>0</v>
      </c>
      <c r="G10" s="13">
        <f>'6. III.C. Direct Services'!G30</f>
        <v>0</v>
      </c>
      <c r="H10" s="4">
        <f>'6. III.C. Direct Services'!H30</f>
        <v>0</v>
      </c>
      <c r="I10" s="26">
        <f>'6. III.C. Direct Services'!I30</f>
        <v>0</v>
      </c>
      <c r="J10" s="13">
        <f>'6. III.C. Direct Services'!J30</f>
        <v>0</v>
      </c>
      <c r="K10" s="26">
        <f>'6. III.C. Direct Services'!K30</f>
        <v>0</v>
      </c>
    </row>
    <row r="11" spans="1:11">
      <c r="A11" s="11">
        <v>4</v>
      </c>
      <c r="B11" s="3" t="s">
        <v>164</v>
      </c>
      <c r="C11" s="28">
        <f>'7. III.D. Act. Other Agencies'!C24</f>
        <v>250000</v>
      </c>
      <c r="D11" s="98">
        <f>'7. III.D. Act. Other Agencies'!D24</f>
        <v>0</v>
      </c>
      <c r="E11" s="28">
        <f>'7. III.D. Act. Other Agencies'!E24</f>
        <v>0</v>
      </c>
      <c r="F11" s="28">
        <f>'7. III.D. Act. Other Agencies'!F24</f>
        <v>0</v>
      </c>
      <c r="G11" s="13">
        <f>'7. III.D. Act. Other Agencies'!G24</f>
        <v>0</v>
      </c>
      <c r="H11" s="4">
        <f>'7. III.D. Act. Other Agencies'!H24</f>
        <v>0</v>
      </c>
      <c r="I11" s="26">
        <f>'7. III.D. Act. Other Agencies'!I24</f>
        <v>0</v>
      </c>
      <c r="J11" s="13">
        <f>'7. III.D. Act. Other Agencies'!J24</f>
        <v>0</v>
      </c>
      <c r="K11" s="26">
        <f>'7. III.D. Act. Other Agencies'!K24</f>
        <v>0</v>
      </c>
    </row>
    <row r="12" spans="1:11">
      <c r="A12" s="11">
        <v>5</v>
      </c>
      <c r="B12" s="3" t="s">
        <v>165</v>
      </c>
      <c r="C12" s="28">
        <f>'8. III.E. Descr Optional Use'!C24</f>
        <v>0</v>
      </c>
      <c r="D12" s="98">
        <f>'8. III.E. Descr Optional Use'!D24</f>
        <v>0</v>
      </c>
      <c r="E12" s="28">
        <f>'8. III.E. Descr Optional Use'!E24</f>
        <v>0</v>
      </c>
      <c r="F12" s="28">
        <f>'8. III.E. Descr Optional Use'!F24</f>
        <v>0</v>
      </c>
      <c r="G12" s="13">
        <f>'8. III.E. Descr Optional Use'!G24</f>
        <v>0</v>
      </c>
      <c r="H12" s="4">
        <f>'8. III.E. Descr Optional Use'!H24</f>
        <v>0</v>
      </c>
      <c r="I12" s="26">
        <f>'8. III.E. Descr Optional Use'!I24</f>
        <v>0</v>
      </c>
      <c r="J12" s="13">
        <f>'8. III.E. Descr Optional Use'!J24</f>
        <v>0</v>
      </c>
      <c r="K12" s="26">
        <f>'8. III.E. Descr Optional Use'!K24</f>
        <v>0</v>
      </c>
    </row>
    <row r="13" spans="1:11">
      <c r="A13" s="11">
        <v>6</v>
      </c>
      <c r="B13" s="3" t="s">
        <v>166</v>
      </c>
      <c r="C13" s="21">
        <v>125000</v>
      </c>
      <c r="D13" s="110">
        <v>0</v>
      </c>
      <c r="E13" s="138">
        <v>0</v>
      </c>
      <c r="F13" s="26">
        <f>D13-E13</f>
        <v>0</v>
      </c>
      <c r="G13" s="111">
        <v>0</v>
      </c>
      <c r="H13" s="145">
        <v>0</v>
      </c>
      <c r="I13" s="26">
        <f>G13-H13</f>
        <v>0</v>
      </c>
      <c r="J13" s="117">
        <v>0</v>
      </c>
      <c r="K13" s="26">
        <f>I13-J13</f>
        <v>0</v>
      </c>
    </row>
    <row r="14" spans="1:11">
      <c r="A14" s="18" t="s">
        <v>167</v>
      </c>
      <c r="B14" s="184" t="s">
        <v>168</v>
      </c>
      <c r="C14" s="30">
        <f>SUM(C8:C12)+C13</f>
        <v>2640000</v>
      </c>
      <c r="D14" s="99">
        <f>SUM(D8:D12)+D13</f>
        <v>0</v>
      </c>
      <c r="E14" s="30">
        <f>SUM(E8:E12)+E13</f>
        <v>0</v>
      </c>
      <c r="F14" s="30">
        <f>SUM(F8:F12)+F13</f>
        <v>0</v>
      </c>
      <c r="G14" s="67">
        <f t="shared" ref="G14:K14" si="0">SUM(G8:G12)+G13</f>
        <v>0</v>
      </c>
      <c r="H14" s="29">
        <f t="shared" si="0"/>
        <v>0</v>
      </c>
      <c r="I14" s="30">
        <f t="shared" si="0"/>
        <v>0</v>
      </c>
      <c r="J14" s="67">
        <f t="shared" si="0"/>
        <v>0</v>
      </c>
      <c r="K14" s="30">
        <f t="shared" si="0"/>
        <v>0</v>
      </c>
    </row>
    <row r="15" spans="1:11"/>
    <row r="16" spans="1:11" ht="105.75" customHeight="1">
      <c r="B16" s="12"/>
      <c r="C16" s="192" t="str">
        <f>IF(D14=0,"",IF(OR(D23&gt;(0.1*C14),(ABS(D24)&gt;(0.1*C14))),"Revised Budget Flag: Contact your OSEP state lead to determine if the 10% variance requires prior approval from OSEP. If yes, update the Application Budget with the approved, updated amounts.",""))</f>
        <v/>
      </c>
      <c r="D16" s="193"/>
      <c r="E16" s="193"/>
      <c r="F16" s="192" t="str">
        <f>IF(G14=0,"",IF(OR(G23&gt;(0.1*C14),(ABS(G24)&gt;(0.1*C14))),"Tydings Period Budget Flag: Contact your OSEP state lead to determine if the 10% variance requires prior approval from OSEP.",""))</f>
        <v/>
      </c>
      <c r="G16" s="87"/>
      <c r="H16" s="2"/>
    </row>
    <row r="18" spans="1:11" ht="15.75" hidden="1" customHeight="1">
      <c r="D18" s="6">
        <f t="shared" ref="D18:D22" si="1">D8-C8</f>
        <v>-506345.6</v>
      </c>
      <c r="E18" s="6"/>
      <c r="G18" s="6">
        <f>(G8+E8)-C8</f>
        <v>-506345.6</v>
      </c>
    </row>
    <row r="19" spans="1:11" hidden="1">
      <c r="D19" s="6">
        <f t="shared" si="1"/>
        <v>-1068388.3999999999</v>
      </c>
      <c r="G19" s="6">
        <f t="shared" ref="G19:G22" si="2">(G9+E9)-C9</f>
        <v>-1068388.3999999999</v>
      </c>
    </row>
    <row r="20" spans="1:11" hidden="1">
      <c r="D20" s="6">
        <f t="shared" si="1"/>
        <v>-690266</v>
      </c>
      <c r="G20" s="6">
        <f t="shared" si="2"/>
        <v>-690266</v>
      </c>
    </row>
    <row r="21" spans="1:11" hidden="1">
      <c r="D21" s="6">
        <f t="shared" si="1"/>
        <v>-250000</v>
      </c>
      <c r="G21" s="6">
        <f t="shared" si="2"/>
        <v>-250000</v>
      </c>
    </row>
    <row r="22" spans="1:11" hidden="1">
      <c r="D22" s="6">
        <f t="shared" si="1"/>
        <v>0</v>
      </c>
      <c r="G22" s="6">
        <f t="shared" si="2"/>
        <v>0</v>
      </c>
    </row>
    <row r="23" spans="1:11" hidden="1">
      <c r="D23" s="6">
        <f>SUMIF(D17:D22,"&gt;0")</f>
        <v>0</v>
      </c>
      <c r="G23" s="6">
        <f>SUMIF(G17:G22,"&gt;0")</f>
        <v>0</v>
      </c>
    </row>
    <row r="24" spans="1:11" hidden="1">
      <c r="D24" s="6">
        <f>SUMIF(D18:D23,"&lt;0")</f>
        <v>-2515000</v>
      </c>
      <c r="G24" s="6">
        <f>SUMIF(G18:G23,"&lt;0")</f>
        <v>-2515000</v>
      </c>
    </row>
    <row r="25" spans="1:11" ht="15" customHeight="1">
      <c r="A25" s="187" t="s">
        <v>10</v>
      </c>
    </row>
    <row r="26" spans="1:11">
      <c r="A26" s="190" t="s">
        <v>11</v>
      </c>
    </row>
    <row r="27" spans="1:11">
      <c r="A27" s="201" t="s">
        <v>3</v>
      </c>
      <c r="B27" s="201"/>
      <c r="C27" s="201"/>
      <c r="D27" s="201"/>
      <c r="E27" s="201"/>
      <c r="F27" s="201"/>
      <c r="G27" s="201"/>
      <c r="H27" s="201"/>
      <c r="I27" s="201"/>
      <c r="J27" s="201"/>
      <c r="K27" s="201"/>
    </row>
  </sheetData>
  <sheetProtection algorithmName="SHA-512" hashValue="+RPdXOXjoAoR1Mj6dJAQ0srzVKvZrd+X2S00l1sfPctgN8Msb+JLYmPKRNspN5ZonBlfyXQaC3wWesalymyHJw==" saltValue="R4SLrhYRt2cn/zWZVKTRog==" spinCount="100000" sheet="1" formatColumns="0" formatRows="0"/>
  <mergeCells count="3">
    <mergeCell ref="A5:B5"/>
    <mergeCell ref="A6:B6"/>
    <mergeCell ref="A27:K27"/>
  </mergeCells>
  <phoneticPr fontId="16" type="noConversion"/>
  <conditionalFormatting sqref="C8:K14">
    <cfRule type="cellIs" dxfId="17" priority="6" operator="lessThan">
      <formula>0</formula>
    </cfRule>
  </conditionalFormatting>
  <conditionalFormatting sqref="C14 D14 G14">
    <cfRule type="cellIs" dxfId="16" priority="1" operator="equal">
      <formula>0</formula>
    </cfRule>
  </conditionalFormatting>
  <conditionalFormatting sqref="G14">
    <cfRule type="cellIs" dxfId="15" priority="2" operator="notEqual">
      <formula>$F$14</formula>
    </cfRule>
  </conditionalFormatting>
  <hyperlinks>
    <hyperlink ref="A26"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800-000000000000}"/>
  </hyperlinks>
  <pageMargins left="0.7" right="0.7" top="0.75" bottom="0.75" header="0.3" footer="0.3"/>
  <pageSetup scale="95" orientation="landscape" r:id="rId2"/>
  <headerFooter>
    <oddHeader>&amp;C&amp;"-,Bold"Section III.F. Totals</oddHeader>
  </headerFooter>
  <colBreaks count="2" manualBreakCount="2">
    <brk id="3" max="15" man="1"/>
    <brk id="6" max="1048575" man="1"/>
  </colBreaks>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4" operator="greaterThan" id="{08399642-D7D5-4185-B876-C46F6529C18D}">
            <xm:f>'2. Getting Started'!$B$4</xm:f>
            <x14:dxf>
              <font>
                <color rgb="FF9C0006"/>
              </font>
              <fill>
                <patternFill>
                  <bgColor rgb="FFFFC7CE"/>
                </patternFill>
              </fill>
            </x14:dxf>
          </x14:cfRule>
          <xm:sqref>D14 C14</xm:sqref>
        </x14:conditionalFormatting>
        <x14:conditionalFormatting xmlns:xm="http://schemas.microsoft.com/office/excel/2006/main">
          <x14:cfRule type="cellIs" priority="3" operator="lessThan" id="{94BA4629-6483-4B72-B4E1-CCAA9DF9BCDF}">
            <xm:f>'2. Getting Started'!$B$4</xm:f>
            <x14:dxf>
              <font>
                <color rgb="FFC00000"/>
              </font>
              <fill>
                <patternFill>
                  <bgColor rgb="FFFFC7CE"/>
                </patternFill>
              </fill>
            </x14:dxf>
          </x14:cfRule>
          <xm:sqref>C14:D14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C Budget Calculator</dc:title>
  <dc:subject/>
  <dc:creator>Microsoft Office User;CIFR</dc:creator>
  <cp:keywords>IDEA Part C, Grant, Calculator, Fiscal Monitoring, CIFR</cp:keywords>
  <dc:description/>
  <cp:lastModifiedBy>Laura Johnson</cp:lastModifiedBy>
  <cp:revision/>
  <dcterms:created xsi:type="dcterms:W3CDTF">2020-11-07T21:08:21Z</dcterms:created>
  <dcterms:modified xsi:type="dcterms:W3CDTF">2023-02-03T20:24:16Z</dcterms:modified>
  <cp:category/>
  <cp:contentStatus/>
</cp:coreProperties>
</file>